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mc:AlternateContent xmlns:mc="http://schemas.openxmlformats.org/markup-compatibility/2006">
    <mc:Choice Requires="x15">
      <x15ac:absPath xmlns:x15ac="http://schemas.microsoft.com/office/spreadsheetml/2010/11/ac" url="H:\1012-Calidad Aeronautica\2020\028.1 ADMINISTRACIÓN DEL SISTEMA (SIG)\RIESGOS\"/>
    </mc:Choice>
  </mc:AlternateContent>
  <xr:revisionPtr revIDLastSave="0" documentId="13_ncr:1_{35B40F45-00A2-4F61-9032-D19C6BED323C}" xr6:coauthVersionLast="44" xr6:coauthVersionMax="44" xr10:uidLastSave="{00000000-0000-0000-0000-000000000000}"/>
  <bookViews>
    <workbookView xWindow="-120" yWindow="-120" windowWidth="29040" windowHeight="15840" tabRatio="960" xr2:uid="{00000000-000D-0000-FFFF-FFFF00000000}"/>
  </bookViews>
  <sheets>
    <sheet name="PORTADA" sheetId="3" r:id="rId1"/>
    <sheet name="Resumen Avance" sheetId="43" state="hidden" r:id="rId2"/>
    <sheet name="GDIR-1.0 (C)" sheetId="4" r:id="rId3"/>
    <sheet name="GDIR-3.0 (C)" sheetId="5" r:id="rId4"/>
    <sheet name="GDIR-4-2 (C)" sheetId="6" r:id="rId5"/>
    <sheet name="GSAC-1.0 (C)" sheetId="15" r:id="rId6"/>
    <sheet name="GCEP-1.0 (C)" sheetId="16" r:id="rId7"/>
    <sheet name="GIVC 1.0 (C)" sheetId="71" r:id="rId8"/>
    <sheet name="GSAP-1.0 (C)" sheetId="26" r:id="rId9"/>
    <sheet name="GCON-1.0 (C)" sheetId="30" r:id="rId10"/>
    <sheet name="GDIR-2-3 (C)" sheetId="33" r:id="rId11"/>
    <sheet name="GDIR-2.0 (C)" sheetId="36" r:id="rId12"/>
    <sheet name="GINF-6.0 (C)" sheetId="37" r:id="rId13"/>
    <sheet name="AEGR-5.0 (C)" sheetId="42" r:id="rId14"/>
    <sheet name="Hoja2" sheetId="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'Resumen Avance'!$B$5:$J$5</definedName>
    <definedName name="ACTIVIDADES">'[1]1-ACTIVIDADES'!#REF!</definedName>
    <definedName name="AñoDeInicioDelAñoFiscal">'[2]METAS C-O'!$AC$2</definedName>
    <definedName name="_xlnm.Print_Area" localSheetId="13">'AEGR-5.0 (C)'!$A$1:$BS$22</definedName>
    <definedName name="_xlnm.Print_Area" localSheetId="6">'GCEP-1.0 (C)'!$A$1:$BS$22</definedName>
    <definedName name="_xlnm.Print_Area" localSheetId="9">'GCON-1.0 (C)'!$A$1:$BS$22</definedName>
    <definedName name="_xlnm.Print_Area" localSheetId="2">'GDIR-1.0 (C)'!$A$5:$BS$22</definedName>
    <definedName name="_xlnm.Print_Area" localSheetId="11">'GDIR-2.0 (C)'!$A$5:$BS$32</definedName>
    <definedName name="_xlnm.Print_Area" localSheetId="10">'GDIR-2-3 (C)'!$A$1:$BS$22</definedName>
    <definedName name="_xlnm.Print_Area" localSheetId="3">'GDIR-3.0 (C)'!$A$1:$BS$22</definedName>
    <definedName name="_xlnm.Print_Area" localSheetId="4">'GDIR-4-2 (C)'!$A$1:$BS$22</definedName>
    <definedName name="_xlnm.Print_Area" localSheetId="12">'GINF-6.0 (C)'!$A$1:$BS$22</definedName>
    <definedName name="_xlnm.Print_Area" localSheetId="7">'GIVC 1.0 (C)'!$A$1:$BS$22</definedName>
    <definedName name="_xlnm.Print_Area" localSheetId="5">'GSAC-1.0 (C)'!$A$5:$BS$22</definedName>
    <definedName name="_xlnm.Print_Area" localSheetId="8">'GSAP-1.0 (C)'!$A$1:$BS$22</definedName>
    <definedName name="_xlnm.Print_Area" localSheetId="0">PORTADA!$B$2:$W$25</definedName>
    <definedName name="ColumnaDePeríodoSeleccionado">MATCH(PeríodoSeleccionado,Períodos,0)</definedName>
    <definedName name="Detail_I">'[3]Base detallada'!$H$3:$AK$100</definedName>
    <definedName name="detail16">'[4]Detalle Indicadores 2016'!$A$3:$AL$1025</definedName>
    <definedName name="Export" hidden="1">{"'Hoja1'!$A$1:$I$70"}</definedName>
    <definedName name="FechaDeInicio">DATEVALUE(" 1 " &amp; MesDeInicioSeleccionado &amp;  " " &amp; YEAR(TODAY()))</definedName>
    <definedName name="HojaProg">#REF!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d_nom">[3]Guía!$H$7:$I$57</definedName>
    <definedName name="indicadores">'[3]Base detallada'!$H$4:$H$64</definedName>
    <definedName name="lin_num">[4]Guía!$C$4:$D$41</definedName>
    <definedName name="MesDeInicioDelAñoFiscal">'[2]METAS C-O'!$AB$2</definedName>
    <definedName name="MesDeInicioSeleccionado">'[2]METAS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'[2]METAS C-O'!$D$43:$P$43</definedName>
    <definedName name="PeríodoSeleccionado">INDEX(Períodos,,ValorBarraDesplazamiento)</definedName>
    <definedName name="PrimerMes">UPPER(TEXT(FechaDeInicio,"mmm "))</definedName>
    <definedName name="PROCESOS" localSheetId="13">[5]Hoja1!$H$3:$H$45</definedName>
    <definedName name="PROCESOS" localSheetId="6">[5]Hoja1!$H$3:$H$45</definedName>
    <definedName name="PROCESOS" localSheetId="9">[5]Hoja1!$H$3:$H$45</definedName>
    <definedName name="PROCESOS" localSheetId="2">[5]Hoja1!$H$3:$H$45</definedName>
    <definedName name="PROCESOS" localSheetId="11">[5]Hoja1!$H$3:$H$45</definedName>
    <definedName name="PROCESOS" localSheetId="10">[5]Hoja1!$H$3:$H$45</definedName>
    <definedName name="PROCESOS" localSheetId="3">[5]Hoja1!$H$3:$H$45</definedName>
    <definedName name="PROCESOS" localSheetId="4">[5]Hoja1!$H$3:$H$45</definedName>
    <definedName name="PROCESOS" localSheetId="12">[5]Hoja1!$H$3:$H$45</definedName>
    <definedName name="PROCESOS" localSheetId="7">[5]Hoja1!$H$3:$H$45</definedName>
    <definedName name="PROCESOS" localSheetId="5">[5]Hoja1!$H$3:$H$45</definedName>
    <definedName name="PROCESOS" localSheetId="8">[5]Hoja1!$H$3:$H$45</definedName>
    <definedName name="PróximoMes">UPPER(TEXT(EOMONTH(VALUE('[2]METAS C-O'!XFD1 &amp; "1"),0)+1,"mmm "))</definedName>
    <definedName name="SI" localSheetId="13">#REF!</definedName>
    <definedName name="SI" localSheetId="6">#REF!</definedName>
    <definedName name="SI" localSheetId="9">#REF!</definedName>
    <definedName name="SI" localSheetId="2">#REF!</definedName>
    <definedName name="SI" localSheetId="11">#REF!</definedName>
    <definedName name="SI" localSheetId="10">#REF!</definedName>
    <definedName name="SI" localSheetId="3">#REF!</definedName>
    <definedName name="SI" localSheetId="4">#REF!</definedName>
    <definedName name="SI" localSheetId="12">#REF!</definedName>
    <definedName name="SI" localSheetId="7">#REF!</definedName>
    <definedName name="SI" localSheetId="5">#REF!</definedName>
    <definedName name="SI" localSheetId="8">#REF!</definedName>
    <definedName name="SI" localSheetId="1">#REF!</definedName>
    <definedName name="SI">#REF!</definedName>
    <definedName name="SINO" localSheetId="13">#REF!</definedName>
    <definedName name="SINO" localSheetId="6">#REF!</definedName>
    <definedName name="SINO" localSheetId="9">#REF!</definedName>
    <definedName name="SINO" localSheetId="2">#REF!</definedName>
    <definedName name="SINO" localSheetId="11">#REF!</definedName>
    <definedName name="SINO" localSheetId="10">#REF!</definedName>
    <definedName name="SINO" localSheetId="3">#REF!</definedName>
    <definedName name="SINO" localSheetId="4">#REF!</definedName>
    <definedName name="SINO" localSheetId="12">#REF!</definedName>
    <definedName name="SINO" localSheetId="7">#REF!</definedName>
    <definedName name="SINO" localSheetId="5">#REF!</definedName>
    <definedName name="SINO" localSheetId="8">#REF!</definedName>
    <definedName name="SINO" localSheetId="1">#REF!</definedName>
    <definedName name="SINO">#REF!</definedName>
    <definedName name="Sum_I">'[3]Base Reporte'!$D$1:$N$98</definedName>
    <definedName name="tiempo">[3]Guía!$L$8:$M$12</definedName>
    <definedName name="_xlnm.Print_Titles" localSheetId="13">'AEGR-5.0 (C)'!$1:$9</definedName>
    <definedName name="_xlnm.Print_Titles" localSheetId="6">'GCEP-1.0 (C)'!$1:$5</definedName>
    <definedName name="_xlnm.Print_Titles" localSheetId="9">'GCON-1.0 (C)'!$1:$9</definedName>
    <definedName name="_xlnm.Print_Titles" localSheetId="2">'GDIR-1.0 (C)'!$5:$9</definedName>
    <definedName name="_xlnm.Print_Titles" localSheetId="11">'GDIR-2.0 (C)'!$5:$9</definedName>
    <definedName name="_xlnm.Print_Titles" localSheetId="10">'GDIR-2-3 (C)'!$1:$9</definedName>
    <definedName name="_xlnm.Print_Titles" localSheetId="3">'GDIR-3.0 (C)'!$1:$19</definedName>
    <definedName name="_xlnm.Print_Titles" localSheetId="4">'GDIR-4-2 (C)'!$1:$9</definedName>
    <definedName name="_xlnm.Print_Titles" localSheetId="12">'GINF-6.0 (C)'!$1:$9</definedName>
    <definedName name="_xlnm.Print_Titles" localSheetId="7">'GIVC 1.0 (C)'!$1:$5</definedName>
    <definedName name="_xlnm.Print_Titles" localSheetId="5">'GSAC-1.0 (C)'!$5:$5</definedName>
    <definedName name="_xlnm.Print_Titles" localSheetId="8">'GSAP-1.0 (C)'!$1:$9</definedName>
    <definedName name="valor">[2]PAA2018!$G$18:$G$80</definedName>
    <definedName name="ValorBarraDesplazamiento">[6]gráfico_cálc!$D$13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10" i="36" l="1"/>
  <c r="BC11" i="36"/>
  <c r="BC12" i="36"/>
  <c r="BC13" i="36"/>
  <c r="BC14" i="36"/>
  <c r="BC15" i="36"/>
  <c r="BC16" i="36"/>
  <c r="BC17" i="36"/>
  <c r="BC18" i="36"/>
  <c r="BC19" i="36"/>
  <c r="BC20" i="36"/>
  <c r="BC21" i="36"/>
  <c r="BC22" i="36"/>
  <c r="BC23" i="36"/>
  <c r="BC24" i="36"/>
  <c r="BC25" i="36"/>
  <c r="BC26" i="36"/>
  <c r="BC27" i="36"/>
  <c r="BC28" i="36"/>
  <c r="BC29" i="36"/>
  <c r="BC10" i="33"/>
  <c r="BC11" i="33"/>
  <c r="BC12" i="33"/>
  <c r="BC13" i="33"/>
  <c r="BC14" i="33"/>
  <c r="BC15" i="33"/>
  <c r="BC16" i="33"/>
  <c r="BC17" i="33"/>
  <c r="BC18" i="33"/>
  <c r="BC19" i="33"/>
  <c r="BC10" i="26" l="1"/>
  <c r="BC11" i="26"/>
  <c r="BC12" i="26"/>
  <c r="BC13" i="26"/>
  <c r="BC14" i="26"/>
  <c r="BC15" i="26"/>
  <c r="BC16" i="26"/>
  <c r="BC17" i="26"/>
  <c r="BC18" i="26"/>
  <c r="BC19" i="26"/>
  <c r="BC10" i="71"/>
  <c r="BC11" i="71"/>
  <c r="BC12" i="71"/>
  <c r="BC13" i="71"/>
  <c r="BC14" i="71"/>
  <c r="BC15" i="71"/>
  <c r="BC16" i="71"/>
  <c r="BC17" i="71"/>
  <c r="BC18" i="71"/>
  <c r="BC19" i="71"/>
  <c r="BC10" i="16"/>
  <c r="BC11" i="16"/>
  <c r="BC12" i="16"/>
  <c r="BC13" i="16"/>
  <c r="BC14" i="16"/>
  <c r="BC15" i="16"/>
  <c r="BC16" i="16"/>
  <c r="BC17" i="16"/>
  <c r="BC18" i="16"/>
  <c r="BC19" i="16"/>
  <c r="BC10" i="15"/>
  <c r="BC11" i="15"/>
  <c r="BC12" i="15"/>
  <c r="BC13" i="15"/>
  <c r="BC14" i="15"/>
  <c r="BC15" i="15"/>
  <c r="BC16" i="15"/>
  <c r="BC17" i="15"/>
  <c r="BC18" i="15"/>
  <c r="BC19" i="15"/>
  <c r="BC10" i="6"/>
  <c r="BC11" i="6"/>
  <c r="BC12" i="6"/>
  <c r="BC13" i="6"/>
  <c r="BC14" i="6"/>
  <c r="BC15" i="6"/>
  <c r="BC16" i="6"/>
  <c r="BC17" i="6"/>
  <c r="BC18" i="6"/>
  <c r="BC19" i="6"/>
  <c r="BC10" i="5"/>
  <c r="BC11" i="5"/>
  <c r="BC12" i="5"/>
  <c r="BC13" i="5"/>
  <c r="BC14" i="5"/>
  <c r="BC15" i="5"/>
  <c r="BC16" i="5"/>
  <c r="BC17" i="5"/>
  <c r="BC18" i="5"/>
  <c r="BC19" i="5"/>
  <c r="BC10" i="4"/>
  <c r="BC11" i="4"/>
  <c r="BC12" i="4"/>
  <c r="BC13" i="4"/>
  <c r="BC14" i="4"/>
  <c r="BC15" i="4"/>
  <c r="BC16" i="4"/>
  <c r="BC17" i="4"/>
  <c r="BC18" i="4"/>
  <c r="BC19" i="4"/>
  <c r="BF19" i="71" l="1"/>
  <c r="BB19" i="71"/>
  <c r="BF18" i="71"/>
  <c r="BB18" i="71"/>
  <c r="BF17" i="71"/>
  <c r="BB17" i="71"/>
  <c r="BF16" i="71"/>
  <c r="BB16" i="71"/>
  <c r="BF15" i="71"/>
  <c r="BB15" i="71"/>
  <c r="BF14" i="71"/>
  <c r="BB14" i="71"/>
  <c r="BF13" i="71"/>
  <c r="BB13" i="71"/>
  <c r="BF12" i="71"/>
  <c r="BB12" i="71"/>
  <c r="BF11" i="71"/>
  <c r="BB11" i="71"/>
  <c r="BF10" i="71"/>
  <c r="BB10" i="71"/>
  <c r="AJ10" i="71"/>
  <c r="AK10" i="71" s="1"/>
  <c r="BO10" i="71" s="1"/>
  <c r="P10" i="71"/>
  <c r="O10" i="71"/>
  <c r="J10" i="71"/>
  <c r="AL10" i="71" l="1"/>
  <c r="BJ11" i="71"/>
  <c r="BH11" i="71"/>
  <c r="BI11" i="71" s="1"/>
  <c r="BJ13" i="71"/>
  <c r="BH13" i="71"/>
  <c r="BI13" i="71" s="1"/>
  <c r="BJ15" i="71"/>
  <c r="BH15" i="71"/>
  <c r="BI15" i="71" s="1"/>
  <c r="BJ17" i="71"/>
  <c r="BH17" i="71"/>
  <c r="BI17" i="71" s="1"/>
  <c r="BJ19" i="71"/>
  <c r="BH19" i="71"/>
  <c r="BI19" i="71" s="1"/>
  <c r="BJ10" i="71"/>
  <c r="BH10" i="71"/>
  <c r="BI10" i="71" s="1"/>
  <c r="BH12" i="71"/>
  <c r="BI12" i="71" s="1"/>
  <c r="BJ12" i="71"/>
  <c r="BH14" i="71"/>
  <c r="BI14" i="71" s="1"/>
  <c r="BJ14" i="71"/>
  <c r="BH16" i="71"/>
  <c r="BI16" i="71" s="1"/>
  <c r="BJ16" i="71"/>
  <c r="BH18" i="71"/>
  <c r="BI18" i="71" s="1"/>
  <c r="BJ18" i="71"/>
  <c r="BF19" i="16"/>
  <c r="BJ18" i="16"/>
  <c r="BF18" i="16"/>
  <c r="BF17" i="16"/>
  <c r="BF16" i="16"/>
  <c r="BF15" i="16"/>
  <c r="BF14" i="16"/>
  <c r="BF13" i="16"/>
  <c r="BF12" i="16"/>
  <c r="BF11" i="16"/>
  <c r="BJ10" i="16"/>
  <c r="BF10" i="16"/>
  <c r="BB19" i="16"/>
  <c r="BB18" i="16"/>
  <c r="BH18" i="16" s="1"/>
  <c r="BI18" i="16" s="1"/>
  <c r="BJ17" i="16"/>
  <c r="BB17" i="16"/>
  <c r="BB16" i="16"/>
  <c r="BJ16" i="16" s="1"/>
  <c r="BB15" i="16"/>
  <c r="BB14" i="16"/>
  <c r="BJ14" i="16" s="1"/>
  <c r="BJ13" i="16"/>
  <c r="BB13" i="16"/>
  <c r="BB12" i="16"/>
  <c r="BH12" i="16" s="1"/>
  <c r="BI12" i="16" s="1"/>
  <c r="BB11" i="16"/>
  <c r="BB10" i="16"/>
  <c r="BH10" i="16" s="1"/>
  <c r="BI10" i="16" s="1"/>
  <c r="AJ10" i="16"/>
  <c r="AK10" i="16" s="1"/>
  <c r="O10" i="16"/>
  <c r="P10" i="16"/>
  <c r="J10" i="16"/>
  <c r="BK10" i="71" l="1"/>
  <c r="BJ15" i="16"/>
  <c r="BH15" i="16"/>
  <c r="BI15" i="16" s="1"/>
  <c r="AL10" i="16"/>
  <c r="BO10" i="16"/>
  <c r="BJ19" i="16"/>
  <c r="BH19" i="16"/>
  <c r="BI19" i="16" s="1"/>
  <c r="BJ11" i="16"/>
  <c r="BH11" i="16"/>
  <c r="BI11" i="16" s="1"/>
  <c r="BH13" i="16"/>
  <c r="BI13" i="16" s="1"/>
  <c r="BJ12" i="16"/>
  <c r="BH14" i="16"/>
  <c r="BI14" i="16" s="1"/>
  <c r="BH16" i="16"/>
  <c r="BI16" i="16" s="1"/>
  <c r="BH17" i="16"/>
  <c r="BI17" i="16" s="1"/>
  <c r="BK10" i="16" l="1"/>
  <c r="BL10" i="16" s="1"/>
  <c r="BM10" i="16" s="1"/>
  <c r="BN10" i="16" s="1"/>
  <c r="BP10" i="16" s="1"/>
  <c r="BL10" i="71"/>
  <c r="BM10" i="71" s="1"/>
  <c r="BN10" i="71" s="1"/>
  <c r="BP10" i="71" s="1"/>
  <c r="BF19" i="15" l="1"/>
  <c r="BB19" i="15"/>
  <c r="BH19" i="15" s="1"/>
  <c r="BI19" i="15" s="1"/>
  <c r="BF18" i="15"/>
  <c r="BB18" i="15"/>
  <c r="BF17" i="15"/>
  <c r="BH17" i="15"/>
  <c r="BI17" i="15" s="1"/>
  <c r="BB17" i="15"/>
  <c r="BF16" i="15"/>
  <c r="BB16" i="15"/>
  <c r="BJ16" i="15" s="1"/>
  <c r="BF15" i="15"/>
  <c r="BB15" i="15"/>
  <c r="BH15" i="15" s="1"/>
  <c r="BI15" i="15" s="1"/>
  <c r="BF14" i="15"/>
  <c r="BB14" i="15"/>
  <c r="BF13" i="15"/>
  <c r="BB13" i="15"/>
  <c r="BH13" i="15" s="1"/>
  <c r="BI13" i="15" s="1"/>
  <c r="BF12" i="15"/>
  <c r="BB12" i="15"/>
  <c r="BF11" i="15"/>
  <c r="BB11" i="15"/>
  <c r="BH11" i="15" s="1"/>
  <c r="BI11" i="15" s="1"/>
  <c r="BM10" i="15"/>
  <c r="BN10" i="15" s="1"/>
  <c r="BF10" i="15"/>
  <c r="BB10" i="15"/>
  <c r="BH10" i="15" s="1"/>
  <c r="BI10" i="15" s="1"/>
  <c r="AJ10" i="15"/>
  <c r="AK10" i="15" s="1"/>
  <c r="BO10" i="15" s="1"/>
  <c r="P10" i="15"/>
  <c r="O10" i="15"/>
  <c r="J10" i="15"/>
  <c r="BJ12" i="15" l="1"/>
  <c r="BH12" i="15"/>
  <c r="BI12" i="15" s="1"/>
  <c r="BJ18" i="15"/>
  <c r="BH18" i="15"/>
  <c r="BI18" i="15" s="1"/>
  <c r="BK10" i="15" s="1"/>
  <c r="BL10" i="15" s="1"/>
  <c r="BJ14" i="15"/>
  <c r="BH14" i="15"/>
  <c r="BI14" i="15" s="1"/>
  <c r="BH16" i="15"/>
  <c r="BI16" i="15" s="1"/>
  <c r="BP10" i="15"/>
  <c r="AL10" i="15"/>
  <c r="BJ10" i="15"/>
  <c r="BJ11" i="15"/>
  <c r="BJ13" i="15"/>
  <c r="BJ15" i="15"/>
  <c r="BJ17" i="15"/>
  <c r="BJ19" i="15"/>
  <c r="BF19" i="6" l="1"/>
  <c r="BB19" i="6"/>
  <c r="BF18" i="6"/>
  <c r="BB18" i="6"/>
  <c r="BF17" i="6"/>
  <c r="BB17" i="6"/>
  <c r="BF16" i="6"/>
  <c r="BB16" i="6"/>
  <c r="BF15" i="6"/>
  <c r="BB15" i="6"/>
  <c r="BF14" i="6"/>
  <c r="BB14" i="6"/>
  <c r="BF11" i="6"/>
  <c r="BB11" i="6"/>
  <c r="BF10" i="6"/>
  <c r="BB10" i="6"/>
  <c r="AJ10" i="6"/>
  <c r="AK10" i="6" s="1"/>
  <c r="BO10" i="6" s="1"/>
  <c r="P10" i="6"/>
  <c r="O10" i="6"/>
  <c r="J10" i="6"/>
  <c r="AL10" i="6" l="1"/>
  <c r="BJ10" i="6"/>
  <c r="BH10" i="6"/>
  <c r="BI10" i="6" s="1"/>
  <c r="BH16" i="6"/>
  <c r="BI16" i="6" s="1"/>
  <c r="BJ16" i="6"/>
  <c r="BH18" i="6"/>
  <c r="BI18" i="6" s="1"/>
  <c r="BJ18" i="6"/>
  <c r="BJ11" i="6"/>
  <c r="BH11" i="6"/>
  <c r="BI11" i="6" s="1"/>
  <c r="BJ17" i="6"/>
  <c r="BH17" i="6"/>
  <c r="BI17" i="6" s="1"/>
  <c r="BJ19" i="6"/>
  <c r="BH19" i="6"/>
  <c r="BI19" i="6" s="1"/>
  <c r="BH14" i="6"/>
  <c r="BI14" i="6" s="1"/>
  <c r="BJ14" i="6"/>
  <c r="BJ15" i="6"/>
  <c r="BH15" i="6"/>
  <c r="BI15" i="6" s="1"/>
  <c r="BK10" i="6" l="1"/>
  <c r="BL10" i="6" l="1"/>
  <c r="BM10" i="6" s="1"/>
  <c r="BN10" i="6" s="1"/>
  <c r="BP10" i="6" s="1"/>
  <c r="BF19" i="5" l="1"/>
  <c r="BB19" i="5"/>
  <c r="BF18" i="5"/>
  <c r="BB18" i="5"/>
  <c r="BF17" i="5"/>
  <c r="BB17" i="5"/>
  <c r="BF16" i="5"/>
  <c r="BB16" i="5"/>
  <c r="BF15" i="5"/>
  <c r="BB15" i="5"/>
  <c r="BF14" i="5"/>
  <c r="BB14" i="5"/>
  <c r="BF13" i="5"/>
  <c r="BB13" i="5"/>
  <c r="BF12" i="5"/>
  <c r="BB12" i="5"/>
  <c r="BF11" i="5"/>
  <c r="BB11" i="5"/>
  <c r="BM10" i="5"/>
  <c r="BN10" i="5" s="1"/>
  <c r="BF10" i="5"/>
  <c r="BB10" i="5"/>
  <c r="AJ10" i="5"/>
  <c r="AK10" i="5" s="1"/>
  <c r="BO10" i="5" s="1"/>
  <c r="P10" i="5"/>
  <c r="O10" i="5"/>
  <c r="J10" i="5"/>
  <c r="BJ13" i="5" l="1"/>
  <c r="BH13" i="5"/>
  <c r="BI13" i="5" s="1"/>
  <c r="BJ17" i="5"/>
  <c r="BH17" i="5"/>
  <c r="BI17" i="5" s="1"/>
  <c r="BJ10" i="5"/>
  <c r="BH10" i="5"/>
  <c r="BI10" i="5" s="1"/>
  <c r="BP10" i="5"/>
  <c r="BJ11" i="5"/>
  <c r="BH11" i="5"/>
  <c r="BI11" i="5" s="1"/>
  <c r="BJ19" i="5"/>
  <c r="BH19" i="5"/>
  <c r="BI19" i="5" s="1"/>
  <c r="BJ15" i="5"/>
  <c r="BH15" i="5"/>
  <c r="BI15" i="5" s="1"/>
  <c r="AL10" i="5"/>
  <c r="BH12" i="5"/>
  <c r="BI12" i="5" s="1"/>
  <c r="BJ12" i="5"/>
  <c r="BH16" i="5"/>
  <c r="BI16" i="5" s="1"/>
  <c r="BJ16" i="5"/>
  <c r="BH14" i="5"/>
  <c r="BI14" i="5" s="1"/>
  <c r="BJ14" i="5"/>
  <c r="BH18" i="5"/>
  <c r="BI18" i="5" s="1"/>
  <c r="BJ18" i="5"/>
  <c r="BK10" i="5" l="1"/>
  <c r="BL10" i="5" s="1"/>
  <c r="BF19" i="4" l="1"/>
  <c r="BB19" i="4"/>
  <c r="BF18" i="4"/>
  <c r="BB18" i="4"/>
  <c r="BF17" i="4"/>
  <c r="BB17" i="4"/>
  <c r="BF16" i="4"/>
  <c r="BB16" i="4"/>
  <c r="BF15" i="4"/>
  <c r="BB15" i="4"/>
  <c r="BF14" i="4"/>
  <c r="BB14" i="4"/>
  <c r="BF13" i="4"/>
  <c r="BB13" i="4"/>
  <c r="BF12" i="4"/>
  <c r="BB12" i="4"/>
  <c r="BF11" i="4"/>
  <c r="BB11" i="4"/>
  <c r="BF10" i="4"/>
  <c r="BB10" i="4"/>
  <c r="AJ10" i="4"/>
  <c r="AK10" i="4" s="1"/>
  <c r="BO10" i="4" s="1"/>
  <c r="P10" i="4"/>
  <c r="O10" i="4"/>
  <c r="J10" i="4"/>
  <c r="BJ11" i="4" l="1"/>
  <c r="BH11" i="4"/>
  <c r="BI11" i="4" s="1"/>
  <c r="BJ13" i="4"/>
  <c r="BH13" i="4"/>
  <c r="BI13" i="4" s="1"/>
  <c r="BJ15" i="4"/>
  <c r="BH15" i="4"/>
  <c r="BI15" i="4" s="1"/>
  <c r="BJ17" i="4"/>
  <c r="BH17" i="4"/>
  <c r="BI17" i="4" s="1"/>
  <c r="BJ19" i="4"/>
  <c r="BH19" i="4"/>
  <c r="BI19" i="4" s="1"/>
  <c r="BJ10" i="4"/>
  <c r="BH10" i="4"/>
  <c r="BI10" i="4" s="1"/>
  <c r="BH12" i="4"/>
  <c r="BI12" i="4" s="1"/>
  <c r="BJ12" i="4"/>
  <c r="BH14" i="4"/>
  <c r="BI14" i="4" s="1"/>
  <c r="BJ14" i="4"/>
  <c r="BH16" i="4"/>
  <c r="BI16" i="4" s="1"/>
  <c r="BJ16" i="4"/>
  <c r="BH18" i="4"/>
  <c r="BI18" i="4" s="1"/>
  <c r="BJ18" i="4"/>
  <c r="AL10" i="4"/>
  <c r="BK10" i="4" l="1"/>
  <c r="BL10" i="4" l="1"/>
  <c r="BM10" i="4" s="1"/>
  <c r="BN10" i="4" s="1"/>
  <c r="BP10" i="4" s="1"/>
  <c r="BF19" i="42" l="1"/>
  <c r="BB19" i="42"/>
  <c r="BF18" i="42"/>
  <c r="BB18" i="42"/>
  <c r="BC18" i="42" s="1"/>
  <c r="BF17" i="42"/>
  <c r="BB17" i="42"/>
  <c r="BF16" i="42"/>
  <c r="BB16" i="42"/>
  <c r="BC16" i="42" s="1"/>
  <c r="BF15" i="42"/>
  <c r="BB15" i="42"/>
  <c r="BC15" i="42" s="1"/>
  <c r="BJ15" i="42" s="1"/>
  <c r="BF14" i="42"/>
  <c r="BB14" i="42"/>
  <c r="BC14" i="42" s="1"/>
  <c r="BF13" i="42"/>
  <c r="BB13" i="42"/>
  <c r="BF12" i="42"/>
  <c r="BB12" i="42"/>
  <c r="BC12" i="42" s="1"/>
  <c r="BF11" i="42"/>
  <c r="BB11" i="42"/>
  <c r="BM10" i="42"/>
  <c r="BN10" i="42" s="1"/>
  <c r="BF10" i="42"/>
  <c r="BB10" i="42"/>
  <c r="BC10" i="42" s="1"/>
  <c r="AJ10" i="42"/>
  <c r="AK10" i="42" s="1"/>
  <c r="BO10" i="42" s="1"/>
  <c r="P10" i="42"/>
  <c r="O10" i="42"/>
  <c r="J10" i="42"/>
  <c r="BF19" i="37"/>
  <c r="BB19" i="37"/>
  <c r="BC19" i="37" s="1"/>
  <c r="BF18" i="37"/>
  <c r="BB18" i="37"/>
  <c r="BF17" i="37"/>
  <c r="BB17" i="37"/>
  <c r="BF16" i="37"/>
  <c r="BB16" i="37"/>
  <c r="BF15" i="37"/>
  <c r="BB15" i="37"/>
  <c r="BC15" i="37" s="1"/>
  <c r="BF14" i="37"/>
  <c r="BB14" i="37"/>
  <c r="BF13" i="37"/>
  <c r="BB13" i="37"/>
  <c r="BC13" i="37" s="1"/>
  <c r="BH13" i="37" s="1"/>
  <c r="BI13" i="37" s="1"/>
  <c r="BF12" i="37"/>
  <c r="BB12" i="37"/>
  <c r="BF11" i="37"/>
  <c r="BB11" i="37"/>
  <c r="BC11" i="37" s="1"/>
  <c r="BM10" i="37"/>
  <c r="BN10" i="37" s="1"/>
  <c r="BF10" i="37"/>
  <c r="BB10" i="37"/>
  <c r="AJ10" i="37"/>
  <c r="AK10" i="37" s="1"/>
  <c r="BO10" i="37" s="1"/>
  <c r="P10" i="37"/>
  <c r="O10" i="37"/>
  <c r="J10" i="37"/>
  <c r="BF29" i="36"/>
  <c r="BB29" i="36"/>
  <c r="BF28" i="36"/>
  <c r="BB28" i="36"/>
  <c r="BF27" i="36"/>
  <c r="BB27" i="36"/>
  <c r="BF26" i="36"/>
  <c r="BB26" i="36"/>
  <c r="BF25" i="36"/>
  <c r="BB25" i="36"/>
  <c r="BF24" i="36"/>
  <c r="BB24" i="36"/>
  <c r="BF23" i="36"/>
  <c r="BB23" i="36"/>
  <c r="BF22" i="36"/>
  <c r="BB22" i="36"/>
  <c r="BF21" i="36"/>
  <c r="BB21" i="36"/>
  <c r="BF20" i="36"/>
  <c r="BB20" i="36"/>
  <c r="AJ20" i="36"/>
  <c r="AK20" i="36" s="1"/>
  <c r="BO20" i="36" s="1"/>
  <c r="P20" i="36"/>
  <c r="O20" i="36"/>
  <c r="J20" i="36"/>
  <c r="BF19" i="36"/>
  <c r="BB19" i="36"/>
  <c r="BF18" i="36"/>
  <c r="BB18" i="36"/>
  <c r="BF17" i="36"/>
  <c r="BB17" i="36"/>
  <c r="BF16" i="36"/>
  <c r="BB16" i="36"/>
  <c r="BF15" i="36"/>
  <c r="BB15" i="36"/>
  <c r="BF14" i="36"/>
  <c r="BB14" i="36"/>
  <c r="BF13" i="36"/>
  <c r="BB13" i="36"/>
  <c r="BF12" i="36"/>
  <c r="BB12" i="36"/>
  <c r="BF11" i="36"/>
  <c r="BB11" i="36"/>
  <c r="BF10" i="36"/>
  <c r="BB10" i="36"/>
  <c r="AJ10" i="36"/>
  <c r="AK10" i="36" s="1"/>
  <c r="BO10" i="36" s="1"/>
  <c r="P10" i="36"/>
  <c r="O10" i="36"/>
  <c r="J10" i="36"/>
  <c r="BF19" i="33"/>
  <c r="BB19" i="33"/>
  <c r="BF18" i="33"/>
  <c r="BB18" i="33"/>
  <c r="BJ18" i="33" s="1"/>
  <c r="BF17" i="33"/>
  <c r="BB17" i="33"/>
  <c r="BF16" i="33"/>
  <c r="BB16" i="33"/>
  <c r="BJ16" i="33" s="1"/>
  <c r="BF15" i="33"/>
  <c r="BB15" i="33"/>
  <c r="BF14" i="33"/>
  <c r="BB14" i="33"/>
  <c r="BJ14" i="33" s="1"/>
  <c r="BF13" i="33"/>
  <c r="BB13" i="33"/>
  <c r="BF12" i="33"/>
  <c r="BB12" i="33"/>
  <c r="BJ12" i="33" s="1"/>
  <c r="BF11" i="33"/>
  <c r="BB11" i="33"/>
  <c r="BM10" i="33"/>
  <c r="BN10" i="33" s="1"/>
  <c r="BF10" i="33"/>
  <c r="BB10" i="33"/>
  <c r="AJ10" i="33"/>
  <c r="AK10" i="33" s="1"/>
  <c r="BO10" i="33" s="1"/>
  <c r="P10" i="33"/>
  <c r="O10" i="33"/>
  <c r="J10" i="33"/>
  <c r="BC11" i="42" l="1"/>
  <c r="BJ11" i="42" s="1"/>
  <c r="BC13" i="42"/>
  <c r="BJ13" i="42" s="1"/>
  <c r="BC17" i="42"/>
  <c r="BJ17" i="42" s="1"/>
  <c r="BC19" i="42"/>
  <c r="BH19" i="42" s="1"/>
  <c r="BI19" i="42" s="1"/>
  <c r="BC12" i="37"/>
  <c r="BJ12" i="37" s="1"/>
  <c r="BJ14" i="37"/>
  <c r="BC14" i="37"/>
  <c r="BC16" i="37"/>
  <c r="BJ16" i="37" s="1"/>
  <c r="BJ18" i="37"/>
  <c r="BC18" i="37"/>
  <c r="BC10" i="37"/>
  <c r="BH10" i="37" s="1"/>
  <c r="BI10" i="37" s="1"/>
  <c r="BH17" i="37"/>
  <c r="BI17" i="37" s="1"/>
  <c r="BC17" i="37"/>
  <c r="AL10" i="33"/>
  <c r="BH14" i="37"/>
  <c r="BI14" i="37" s="1"/>
  <c r="BH16" i="37"/>
  <c r="BI16" i="37" s="1"/>
  <c r="AL10" i="36"/>
  <c r="AL20" i="36"/>
  <c r="BH16" i="42"/>
  <c r="BI16" i="42" s="1"/>
  <c r="BJ16" i="42"/>
  <c r="BH12" i="42"/>
  <c r="BI12" i="42" s="1"/>
  <c r="BJ12" i="42"/>
  <c r="BH14" i="42"/>
  <c r="BI14" i="42" s="1"/>
  <c r="BJ14" i="42"/>
  <c r="BH18" i="42"/>
  <c r="BI18" i="42" s="1"/>
  <c r="BJ18" i="42"/>
  <c r="AL10" i="42"/>
  <c r="BJ10" i="42"/>
  <c r="BH10" i="42"/>
  <c r="BI10" i="42" s="1"/>
  <c r="BP10" i="42"/>
  <c r="BH11" i="42"/>
  <c r="BI11" i="42" s="1"/>
  <c r="BH13" i="42"/>
  <c r="BI13" i="42" s="1"/>
  <c r="BH15" i="42"/>
  <c r="BI15" i="42" s="1"/>
  <c r="BH17" i="42"/>
  <c r="BI17" i="42" s="1"/>
  <c r="BH15" i="37"/>
  <c r="BI15" i="37" s="1"/>
  <c r="BJ15" i="37"/>
  <c r="BH11" i="37"/>
  <c r="BI11" i="37" s="1"/>
  <c r="BJ11" i="37"/>
  <c r="BH19" i="37"/>
  <c r="BI19" i="37" s="1"/>
  <c r="BJ19" i="37"/>
  <c r="BJ13" i="37"/>
  <c r="BP10" i="37"/>
  <c r="BH18" i="37"/>
  <c r="BI18" i="37" s="1"/>
  <c r="AL10" i="37"/>
  <c r="BJ10" i="37"/>
  <c r="BH12" i="37"/>
  <c r="BI12" i="37" s="1"/>
  <c r="BJ17" i="37"/>
  <c r="BJ10" i="36"/>
  <c r="BH10" i="36"/>
  <c r="BI10" i="36" s="1"/>
  <c r="BH12" i="36"/>
  <c r="BI12" i="36" s="1"/>
  <c r="BJ12" i="36"/>
  <c r="BH14" i="36"/>
  <c r="BI14" i="36" s="1"/>
  <c r="BJ14" i="36"/>
  <c r="BH16" i="36"/>
  <c r="BI16" i="36" s="1"/>
  <c r="BJ16" i="36"/>
  <c r="BH18" i="36"/>
  <c r="BI18" i="36" s="1"/>
  <c r="BJ18" i="36"/>
  <c r="BJ20" i="36"/>
  <c r="BH20" i="36"/>
  <c r="BI20" i="36" s="1"/>
  <c r="BH22" i="36"/>
  <c r="BI22" i="36" s="1"/>
  <c r="BJ22" i="36"/>
  <c r="BH24" i="36"/>
  <c r="BI24" i="36" s="1"/>
  <c r="BJ24" i="36"/>
  <c r="BH26" i="36"/>
  <c r="BI26" i="36" s="1"/>
  <c r="BJ26" i="36"/>
  <c r="BH28" i="36"/>
  <c r="BI28" i="36" s="1"/>
  <c r="BJ28" i="36"/>
  <c r="BJ11" i="36"/>
  <c r="BH11" i="36"/>
  <c r="BI11" i="36" s="1"/>
  <c r="BJ13" i="36"/>
  <c r="BH13" i="36"/>
  <c r="BI13" i="36" s="1"/>
  <c r="BJ15" i="36"/>
  <c r="BH15" i="36"/>
  <c r="BI15" i="36" s="1"/>
  <c r="BJ17" i="36"/>
  <c r="BH17" i="36"/>
  <c r="BI17" i="36" s="1"/>
  <c r="BJ19" i="36"/>
  <c r="BH19" i="36"/>
  <c r="BI19" i="36" s="1"/>
  <c r="BJ21" i="36"/>
  <c r="BH21" i="36"/>
  <c r="BI21" i="36" s="1"/>
  <c r="BJ23" i="36"/>
  <c r="BH23" i="36"/>
  <c r="BI23" i="36" s="1"/>
  <c r="BJ25" i="36"/>
  <c r="BH25" i="36"/>
  <c r="BI25" i="36" s="1"/>
  <c r="BJ27" i="36"/>
  <c r="BH27" i="36"/>
  <c r="BI27" i="36" s="1"/>
  <c r="BJ29" i="36"/>
  <c r="BH29" i="36"/>
  <c r="BI29" i="36" s="1"/>
  <c r="BH13" i="33"/>
  <c r="BI13" i="33" s="1"/>
  <c r="BJ13" i="33"/>
  <c r="BH17" i="33"/>
  <c r="BI17" i="33" s="1"/>
  <c r="BJ17" i="33"/>
  <c r="BP10" i="33"/>
  <c r="BH10" i="33"/>
  <c r="BI10" i="33" s="1"/>
  <c r="BJ10" i="33"/>
  <c r="BH11" i="33"/>
  <c r="BI11" i="33" s="1"/>
  <c r="BJ11" i="33"/>
  <c r="BH15" i="33"/>
  <c r="BI15" i="33" s="1"/>
  <c r="BJ15" i="33"/>
  <c r="BH19" i="33"/>
  <c r="BI19" i="33" s="1"/>
  <c r="BJ19" i="33"/>
  <c r="BH12" i="33"/>
  <c r="BI12" i="33" s="1"/>
  <c r="BH14" i="33"/>
  <c r="BI14" i="33" s="1"/>
  <c r="BH16" i="33"/>
  <c r="BI16" i="33" s="1"/>
  <c r="BH18" i="33"/>
  <c r="BI18" i="33" s="1"/>
  <c r="BF19" i="30"/>
  <c r="BB19" i="30"/>
  <c r="BF18" i="30"/>
  <c r="BB18" i="30"/>
  <c r="BC18" i="30" s="1"/>
  <c r="BF17" i="30"/>
  <c r="BB17" i="30"/>
  <c r="BC17" i="30" s="1"/>
  <c r="BF16" i="30"/>
  <c r="BB16" i="30"/>
  <c r="BF15" i="30"/>
  <c r="BB15" i="30"/>
  <c r="BC15" i="30" s="1"/>
  <c r="BF14" i="30"/>
  <c r="BB14" i="30"/>
  <c r="BF13" i="30"/>
  <c r="BB13" i="30"/>
  <c r="BF12" i="30"/>
  <c r="BB12" i="30"/>
  <c r="BF11" i="30"/>
  <c r="BB11" i="30"/>
  <c r="BF10" i="30"/>
  <c r="BB10" i="30"/>
  <c r="BC10" i="30" s="1"/>
  <c r="AJ10" i="30"/>
  <c r="AK10" i="30" s="1"/>
  <c r="BO10" i="30" s="1"/>
  <c r="P10" i="30"/>
  <c r="O10" i="30"/>
  <c r="J10" i="30"/>
  <c r="BF19" i="26"/>
  <c r="BB19" i="26"/>
  <c r="BF18" i="26"/>
  <c r="BB18" i="26"/>
  <c r="BF17" i="26"/>
  <c r="BB17" i="26"/>
  <c r="BF16" i="26"/>
  <c r="BB16" i="26"/>
  <c r="BF15" i="26"/>
  <c r="BB15" i="26"/>
  <c r="BF14" i="26"/>
  <c r="BB14" i="26"/>
  <c r="BF13" i="26"/>
  <c r="BB13" i="26"/>
  <c r="BF12" i="26"/>
  <c r="BB12" i="26"/>
  <c r="BF11" i="26"/>
  <c r="BB11" i="26"/>
  <c r="BJ11" i="26" s="1"/>
  <c r="BF10" i="26"/>
  <c r="BB10" i="26"/>
  <c r="BJ10" i="26" s="1"/>
  <c r="AJ10" i="26"/>
  <c r="AK10" i="26" s="1"/>
  <c r="BO10" i="26" s="1"/>
  <c r="P10" i="26"/>
  <c r="O10" i="26"/>
  <c r="J10" i="26"/>
  <c r="BJ19" i="42" l="1"/>
  <c r="BC14" i="30"/>
  <c r="BJ14" i="30" s="1"/>
  <c r="BC16" i="30"/>
  <c r="BJ16" i="30" s="1"/>
  <c r="BC13" i="30"/>
  <c r="BH13" i="30" s="1"/>
  <c r="BI13" i="30" s="1"/>
  <c r="BH19" i="30"/>
  <c r="BI19" i="30" s="1"/>
  <c r="BC19" i="30"/>
  <c r="BC12" i="30"/>
  <c r="BJ12" i="30" s="1"/>
  <c r="BC11" i="30"/>
  <c r="BH11" i="30" s="1"/>
  <c r="BI11" i="30" s="1"/>
  <c r="BK10" i="37"/>
  <c r="BL10" i="37" s="1"/>
  <c r="BK10" i="42"/>
  <c r="BL10" i="42" s="1"/>
  <c r="BK20" i="36"/>
  <c r="BK10" i="36"/>
  <c r="BK10" i="33"/>
  <c r="BL10" i="33" s="1"/>
  <c r="BH14" i="30"/>
  <c r="BI14" i="30" s="1"/>
  <c r="BJ19" i="30"/>
  <c r="BJ18" i="30"/>
  <c r="BH18" i="30"/>
  <c r="BI18" i="30" s="1"/>
  <c r="BH10" i="30"/>
  <c r="BI10" i="30" s="1"/>
  <c r="BJ10" i="30"/>
  <c r="BH15" i="30"/>
  <c r="BI15" i="30" s="1"/>
  <c r="BJ15" i="30"/>
  <c r="BH17" i="30"/>
  <c r="BI17" i="30" s="1"/>
  <c r="BJ17" i="30"/>
  <c r="BJ13" i="30"/>
  <c r="BH16" i="30"/>
  <c r="BI16" i="30" s="1"/>
  <c r="AL10" i="30"/>
  <c r="AL10" i="26"/>
  <c r="BH10" i="26"/>
  <c r="BI10" i="26" s="1"/>
  <c r="BH12" i="26"/>
  <c r="BI12" i="26" s="1"/>
  <c r="BJ12" i="26"/>
  <c r="BH17" i="26"/>
  <c r="BI17" i="26" s="1"/>
  <c r="BJ17" i="26"/>
  <c r="BH13" i="26"/>
  <c r="BI13" i="26" s="1"/>
  <c r="BJ13" i="26"/>
  <c r="BH11" i="26"/>
  <c r="BI11" i="26" s="1"/>
  <c r="BJ16" i="26"/>
  <c r="BH16" i="26"/>
  <c r="BI16" i="26" s="1"/>
  <c r="BH15" i="26"/>
  <c r="BI15" i="26" s="1"/>
  <c r="BJ15" i="26"/>
  <c r="BH19" i="26"/>
  <c r="BI19" i="26" s="1"/>
  <c r="BJ19" i="26"/>
  <c r="BJ14" i="26"/>
  <c r="BH14" i="26"/>
  <c r="BI14" i="26" s="1"/>
  <c r="BJ18" i="26"/>
  <c r="BH18" i="26"/>
  <c r="BI18" i="26" s="1"/>
  <c r="BJ11" i="30" l="1"/>
  <c r="BH12" i="30"/>
  <c r="BI12" i="30" s="1"/>
  <c r="BK10" i="30" s="1"/>
  <c r="BL10" i="36"/>
  <c r="BM10" i="36" s="1"/>
  <c r="BN10" i="36" s="1"/>
  <c r="BP10" i="36" s="1"/>
  <c r="BL20" i="36"/>
  <c r="BM20" i="36" s="1"/>
  <c r="BN20" i="36" s="1"/>
  <c r="BP20" i="36" s="1"/>
  <c r="BK10" i="26"/>
  <c r="BL10" i="26" s="1"/>
  <c r="BL10" i="30" l="1"/>
  <c r="BM10" i="30" s="1"/>
  <c r="BN10" i="30" s="1"/>
  <c r="BP10" i="30" s="1"/>
  <c r="BM10" i="26"/>
  <c r="BN10" i="26" s="1"/>
  <c r="BP1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EA259871-D91C-4359-B31D-636DBE11151E}">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9653669F-CE38-4867-96E2-D4CDDD20964A}">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83BD1149-9319-44CB-8CFB-7814FA0183CA}">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A9798C96-618C-48D3-A0C3-BB42F496BFB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A8B2F12B-78FF-404E-8CD8-1972D9BD490F}">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3294DDCE-3DC2-4C26-B764-DFE0A5D4C579}">
      <text>
        <r>
          <rPr>
            <sz val="8"/>
            <color indexed="81"/>
            <rFont val="Arial"/>
            <family val="2"/>
          </rPr>
          <t>¿Afectar al grupo de funcionarios del proceso?</t>
        </r>
      </text>
    </comment>
    <comment ref="R9" authorId="0" shapeId="0" xr:uid="{BB102CEB-0166-44D5-81D9-CBBC1EB8681B}">
      <text>
        <r>
          <rPr>
            <sz val="8"/>
            <color indexed="81"/>
            <rFont val="Arial"/>
            <family val="2"/>
          </rPr>
          <t>¿Afectar el cumplimiento de metas y objetivos de la dependencia?</t>
        </r>
      </text>
    </comment>
    <comment ref="S9" authorId="0" shapeId="0" xr:uid="{DB8D748B-9E74-4448-8917-ED61E198F9D1}">
      <text>
        <r>
          <rPr>
            <sz val="8"/>
            <color indexed="81"/>
            <rFont val="Arial"/>
            <family val="2"/>
          </rPr>
          <t>¿Afectar el cumplimiento de misión de la Entidad?</t>
        </r>
      </text>
    </comment>
    <comment ref="T9" authorId="0" shapeId="0" xr:uid="{E02DAAB2-3729-4478-88A7-C18C995737DF}">
      <text>
        <r>
          <rPr>
            <sz val="8"/>
            <color indexed="81"/>
            <rFont val="Arial"/>
            <family val="2"/>
          </rPr>
          <t>¿Afectar el cumplimiento de la misión del sector al que pertenece la Entidad?</t>
        </r>
      </text>
    </comment>
    <comment ref="U9" authorId="0" shapeId="0" xr:uid="{116CE210-DECB-43A6-91C4-93C7ACD89425}">
      <text>
        <r>
          <rPr>
            <sz val="8"/>
            <color indexed="81"/>
            <rFont val="Arial"/>
            <family val="2"/>
          </rPr>
          <t>¿Generar pérdida de confianza de la Entidad, afectando su reputación?</t>
        </r>
      </text>
    </comment>
    <comment ref="V9" authorId="0" shapeId="0" xr:uid="{C2AE0612-6362-4B47-BE4C-2F0270F28713}">
      <text>
        <r>
          <rPr>
            <sz val="8"/>
            <color indexed="81"/>
            <rFont val="Arial"/>
            <family val="2"/>
          </rPr>
          <t>¿Generar pérdida de recursos económicos?</t>
        </r>
      </text>
    </comment>
    <comment ref="W9" authorId="0" shapeId="0" xr:uid="{1FFEE2FA-39C4-4AE0-987D-E983521D7B36}">
      <text>
        <r>
          <rPr>
            <sz val="8"/>
            <color indexed="81"/>
            <rFont val="Arial"/>
            <family val="2"/>
          </rPr>
          <t>¿Afectar la generación de los productos o la prestación de servicios?</t>
        </r>
      </text>
    </comment>
    <comment ref="X9" authorId="0" shapeId="0" xr:uid="{90FE4F0F-5EB9-43F9-BAEC-62AD31B855C0}">
      <text>
        <r>
          <rPr>
            <sz val="8"/>
            <color indexed="81"/>
            <rFont val="Arial"/>
            <family val="2"/>
          </rPr>
          <t>¿Dar lugar al detrimento de calidad de vida de la comunidad por la pérdida del bien o servicios o los recursos públicos?</t>
        </r>
      </text>
    </comment>
    <comment ref="Y9" authorId="0" shapeId="0" xr:uid="{E9B25D5E-3C54-44BE-B48F-382740D9F95F}">
      <text>
        <r>
          <rPr>
            <sz val="8"/>
            <color indexed="81"/>
            <rFont val="Arial"/>
            <family val="2"/>
          </rPr>
          <t>¿Generar pérdida de información de la Entidad?</t>
        </r>
      </text>
    </comment>
    <comment ref="Z9" authorId="0" shapeId="0" xr:uid="{3AFE4743-3D81-4143-B81F-F3FE120E707F}">
      <text>
        <r>
          <rPr>
            <sz val="8"/>
            <color indexed="81"/>
            <rFont val="Arial"/>
            <family val="2"/>
          </rPr>
          <t>¿Generar intervención de los órganos de control, de la Fiscalía, u otro ente?</t>
        </r>
      </text>
    </comment>
    <comment ref="AA9" authorId="0" shapeId="0" xr:uid="{69CDC6BD-C6A9-4197-A5F8-02E01B3CBF8E}">
      <text>
        <r>
          <rPr>
            <sz val="8"/>
            <color indexed="81"/>
            <rFont val="Arial"/>
            <family val="2"/>
          </rPr>
          <t>¿Dar lugar a procesos sancionatorios?</t>
        </r>
      </text>
    </comment>
    <comment ref="AB9" authorId="0" shapeId="0" xr:uid="{00D4C9FF-8DC9-4D49-BBD9-C984E61A7D70}">
      <text>
        <r>
          <rPr>
            <sz val="8"/>
            <color indexed="81"/>
            <rFont val="Arial"/>
            <family val="2"/>
          </rPr>
          <t>¿Dar lugar a procesos disciplinarios?</t>
        </r>
      </text>
    </comment>
    <comment ref="AC9" authorId="0" shapeId="0" xr:uid="{9E766CC4-AE79-405F-8FE6-F3A4B7B16063}">
      <text>
        <r>
          <rPr>
            <sz val="8"/>
            <color indexed="81"/>
            <rFont val="Arial"/>
            <family val="2"/>
          </rPr>
          <t>¿Dar lugar a procesos fiscales?</t>
        </r>
      </text>
    </comment>
    <comment ref="AD9" authorId="0" shapeId="0" xr:uid="{CD203620-539D-4A3A-A97E-56C154EAFD2A}">
      <text>
        <r>
          <rPr>
            <sz val="8"/>
            <color indexed="81"/>
            <rFont val="Arial"/>
            <family val="2"/>
          </rPr>
          <t>¿Dar lugar a procesos penales?</t>
        </r>
      </text>
    </comment>
    <comment ref="AE9" authorId="0" shapeId="0" xr:uid="{603A0140-10F2-4024-BD15-E8D6EF4332DC}">
      <text>
        <r>
          <rPr>
            <sz val="8"/>
            <color indexed="81"/>
            <rFont val="Arial"/>
            <family val="2"/>
          </rPr>
          <t>¿Generar pérdida de credibilidad del sector?</t>
        </r>
      </text>
    </comment>
    <comment ref="AF9" authorId="0" shapeId="0" xr:uid="{D642D944-E381-4357-9D18-FA77F019EB2C}">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B40A4F1F-5CDD-4B41-A769-D690F01083E1}">
      <text>
        <r>
          <rPr>
            <sz val="8"/>
            <color indexed="81"/>
            <rFont val="Arial"/>
            <family val="2"/>
          </rPr>
          <t>¿Afectar la imagen regional?</t>
        </r>
      </text>
    </comment>
    <comment ref="AH9" authorId="0" shapeId="0" xr:uid="{C163029D-446F-4BBE-B0B3-7D7213271113}">
      <text>
        <r>
          <rPr>
            <sz val="8"/>
            <color indexed="81"/>
            <rFont val="Arial"/>
            <family val="2"/>
          </rPr>
          <t>¿Afectar la imagen nacional?</t>
        </r>
      </text>
    </comment>
    <comment ref="AI9" authorId="0" shapeId="0" xr:uid="{2C32BE91-A7CA-4EEE-B5A9-EA6CCEA0581A}">
      <text>
        <r>
          <rPr>
            <sz val="8"/>
            <color indexed="81"/>
            <rFont val="Arial"/>
            <family val="2"/>
          </rPr>
          <t>¿Genera Impacto ambiental?</t>
        </r>
      </text>
    </comment>
    <comment ref="AU9" authorId="0" shapeId="0" xr:uid="{A6558D7A-925A-4135-8377-0B92FB90CEBF}">
      <text>
        <r>
          <rPr>
            <sz val="8"/>
            <color indexed="81"/>
            <rFont val="Arial"/>
            <family val="2"/>
          </rPr>
          <t>¿Existen un responsable asignado a la ejecución del control?</t>
        </r>
      </text>
    </comment>
    <comment ref="AV9" authorId="0" shapeId="0" xr:uid="{0949F3C9-74F0-4F3C-8764-8212D2674D83}">
      <text>
        <r>
          <rPr>
            <sz val="9"/>
            <color indexed="81"/>
            <rFont val="Tahoma"/>
            <family val="2"/>
          </rPr>
          <t>El responsable tiene autoridad y adecuada segregación de funciones en la ejecución del control?</t>
        </r>
      </text>
    </comment>
    <comment ref="AW9" authorId="0" shapeId="0" xr:uid="{375240FE-BDD2-480D-9254-161ABA74C041}">
      <text>
        <r>
          <rPr>
            <sz val="8"/>
            <color indexed="81"/>
            <rFont val="Arial"/>
            <family val="2"/>
          </rPr>
          <t>¿La oportunidad en que se ejecuta el control ayuda a prevenir la mitigación del riesgo o a detectar la materialización del riesgo de manera oportuna?</t>
        </r>
      </text>
    </comment>
    <comment ref="AX9" authorId="0" shapeId="0" xr:uid="{0DDE8B10-4437-4232-A065-DBB8575B61D9}">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285FE611-6868-4663-9DF3-C09B182C9C62}">
      <text>
        <r>
          <rPr>
            <sz val="8"/>
            <color indexed="81"/>
            <rFont val="Arial"/>
            <family val="2"/>
          </rPr>
          <t>¿La fuente de información que se utiliza en el desarrollo del control es información confiable que permita mitigar el riesgo?.</t>
        </r>
      </text>
    </comment>
    <comment ref="AZ9" authorId="0" shapeId="0" xr:uid="{497AF9C2-EB27-4801-8B7D-B6C1BB1D2A4F}">
      <text>
        <r>
          <rPr>
            <sz val="8"/>
            <color indexed="81"/>
            <rFont val="Arial"/>
            <family val="2"/>
          </rPr>
          <t>¿Las observaciones, desviaciones o diferencias identificadas como resultados de la ejecución del control son investigadas y resueltas de manera oportuna?</t>
        </r>
      </text>
    </comment>
    <comment ref="BA9" authorId="0" shapeId="0" xr:uid="{5FAF95BD-9568-4AC4-B2F5-0153F98AAEFB}">
      <text>
        <r>
          <rPr>
            <sz val="8"/>
            <color indexed="81"/>
            <rFont val="Arial"/>
            <family val="2"/>
          </rPr>
          <t>¿Se deja evidencia o rastro de la ejecución del control, que permita a cualquier tercero con la evidencia, llegar a la misma conclusión?.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7B172AEF-1C18-44DE-B746-9395EC1FB84F}">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BC571EEF-1E4A-4E6A-86E8-FB702CBF5381}">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2482D1FE-FFA0-4532-B523-BC2D4CC6D9B3}">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7FFC9647-B713-4F9A-BD6E-10F4ECE9A1D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EFAF6FC1-78BE-41A7-A60B-1613FAC37D1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AC1F56F8-11BA-4DAB-A7F4-AD10B1C22ECD}">
      <text>
        <r>
          <rPr>
            <sz val="8"/>
            <color indexed="81"/>
            <rFont val="Arial"/>
            <family val="2"/>
          </rPr>
          <t>¿Afectar al grupo de funcionarios del proceso?</t>
        </r>
      </text>
    </comment>
    <comment ref="R9" authorId="0" shapeId="0" xr:uid="{4ABB972C-46E8-4784-BF93-AB77C6667D3E}">
      <text>
        <r>
          <rPr>
            <sz val="8"/>
            <color indexed="81"/>
            <rFont val="Arial"/>
            <family val="2"/>
          </rPr>
          <t>¿Afectar el cumplimiento de metas y objetivos de la dependencia?</t>
        </r>
      </text>
    </comment>
    <comment ref="S9" authorId="0" shapeId="0" xr:uid="{E7F703BD-0297-4793-B755-DAE3F7457A77}">
      <text>
        <r>
          <rPr>
            <sz val="8"/>
            <color indexed="81"/>
            <rFont val="Arial"/>
            <family val="2"/>
          </rPr>
          <t>¿Afectar el cumplimiento de misión de la Entidad?</t>
        </r>
      </text>
    </comment>
    <comment ref="T9" authorId="0" shapeId="0" xr:uid="{0EBB9CCB-FB85-4CA3-B5B5-9BFCC445E683}">
      <text>
        <r>
          <rPr>
            <sz val="8"/>
            <color indexed="81"/>
            <rFont val="Arial"/>
            <family val="2"/>
          </rPr>
          <t>¿Afectar el cumplimiento de la misión del sector al que pertenece la Entidad?</t>
        </r>
      </text>
    </comment>
    <comment ref="U9" authorId="0" shapeId="0" xr:uid="{D9B5B423-6208-43F2-B91C-56A20A09CB31}">
      <text>
        <r>
          <rPr>
            <sz val="8"/>
            <color indexed="81"/>
            <rFont val="Arial"/>
            <family val="2"/>
          </rPr>
          <t>¿Generar pérdida de confianza de la Entidad, afectando su reputación?</t>
        </r>
      </text>
    </comment>
    <comment ref="V9" authorId="0" shapeId="0" xr:uid="{8BE4D800-43FE-4BF6-97F2-76B367167E45}">
      <text>
        <r>
          <rPr>
            <sz val="8"/>
            <color indexed="81"/>
            <rFont val="Arial"/>
            <family val="2"/>
          </rPr>
          <t>¿Generar pérdida de recursos económicos?</t>
        </r>
      </text>
    </comment>
    <comment ref="W9" authorId="0" shapeId="0" xr:uid="{8AB1C9D8-EDFF-4EBC-9CA6-658B89BFD6D4}">
      <text>
        <r>
          <rPr>
            <sz val="8"/>
            <color indexed="81"/>
            <rFont val="Arial"/>
            <family val="2"/>
          </rPr>
          <t>¿Afectar la generación de los productos o la prestación de servicios?</t>
        </r>
      </text>
    </comment>
    <comment ref="X9" authorId="0" shapeId="0" xr:uid="{C0C64886-6554-434C-B31C-3FD352DCA0BC}">
      <text>
        <r>
          <rPr>
            <sz val="8"/>
            <color indexed="81"/>
            <rFont val="Arial"/>
            <family val="2"/>
          </rPr>
          <t>¿Dar lugar al detrimento de calidad de vida de la comunidad por la pérdida del bien o servicios o los recursos públicos?</t>
        </r>
      </text>
    </comment>
    <comment ref="Y9" authorId="0" shapeId="0" xr:uid="{46AABEB5-9BE4-4521-9990-D2EFAA54FEAF}">
      <text>
        <r>
          <rPr>
            <sz val="8"/>
            <color indexed="81"/>
            <rFont val="Arial"/>
            <family val="2"/>
          </rPr>
          <t>¿Generar pérdida de información de la Entidad?</t>
        </r>
      </text>
    </comment>
    <comment ref="Z9" authorId="0" shapeId="0" xr:uid="{ABB89AD4-93BA-411A-B848-E3F6BCFF7791}">
      <text>
        <r>
          <rPr>
            <sz val="8"/>
            <color indexed="81"/>
            <rFont val="Arial"/>
            <family val="2"/>
          </rPr>
          <t>¿Generar intervención de los órganos de control, de la Fiscalía, u otro ente?</t>
        </r>
      </text>
    </comment>
    <comment ref="AA9" authorId="0" shapeId="0" xr:uid="{A45116AB-38AF-428D-9491-D4D2C2D257D4}">
      <text>
        <r>
          <rPr>
            <sz val="8"/>
            <color indexed="81"/>
            <rFont val="Arial"/>
            <family val="2"/>
          </rPr>
          <t>¿Dar lugar a procesos sancionatorios?</t>
        </r>
      </text>
    </comment>
    <comment ref="AB9" authorId="0" shapeId="0" xr:uid="{4AA007B4-97EF-49D2-8092-0D0A6D59C2AA}">
      <text>
        <r>
          <rPr>
            <sz val="8"/>
            <color indexed="81"/>
            <rFont val="Arial"/>
            <family val="2"/>
          </rPr>
          <t>¿Dar lugar a procesos disciplinarios?</t>
        </r>
      </text>
    </comment>
    <comment ref="AC9" authorId="0" shapeId="0" xr:uid="{7C72895C-176A-4B96-A4E1-EF039EA5C0FD}">
      <text>
        <r>
          <rPr>
            <sz val="8"/>
            <color indexed="81"/>
            <rFont val="Arial"/>
            <family val="2"/>
          </rPr>
          <t>¿Dar lugar a procesos fiscales?</t>
        </r>
      </text>
    </comment>
    <comment ref="AD9" authorId="0" shapeId="0" xr:uid="{1114E978-FBEB-4203-BFA1-DA4E0BD2004C}">
      <text>
        <r>
          <rPr>
            <sz val="8"/>
            <color indexed="81"/>
            <rFont val="Arial"/>
            <family val="2"/>
          </rPr>
          <t>¿Dar lugar a procesos penales?</t>
        </r>
      </text>
    </comment>
    <comment ref="AE9" authorId="0" shapeId="0" xr:uid="{B0941EC8-B8D8-4C1D-B22F-1F7621E2CFDA}">
      <text>
        <r>
          <rPr>
            <sz val="8"/>
            <color indexed="81"/>
            <rFont val="Arial"/>
            <family val="2"/>
          </rPr>
          <t>¿Generar pérdida de credibilidad del sector?</t>
        </r>
      </text>
    </comment>
    <comment ref="AF9" authorId="0" shapeId="0" xr:uid="{191A2078-107F-4C42-AA10-B48DC43A0BF6}">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9D438F70-5534-429D-BD9C-CDF0940D5A9B}">
      <text>
        <r>
          <rPr>
            <sz val="8"/>
            <color indexed="81"/>
            <rFont val="Arial"/>
            <family val="2"/>
          </rPr>
          <t>¿Afectar la imagen regional?</t>
        </r>
      </text>
    </comment>
    <comment ref="AH9" authorId="0" shapeId="0" xr:uid="{B0860CDB-A50F-43D4-A1CA-2A8881159E77}">
      <text>
        <r>
          <rPr>
            <sz val="8"/>
            <color indexed="81"/>
            <rFont val="Arial"/>
            <family val="2"/>
          </rPr>
          <t>¿Afectar la imagen nacional?</t>
        </r>
      </text>
    </comment>
    <comment ref="AI9" authorId="0" shapeId="0" xr:uid="{25369021-5BD6-45CB-9A5C-26B14D4671AA}">
      <text>
        <r>
          <rPr>
            <sz val="8"/>
            <color indexed="81"/>
            <rFont val="Arial"/>
            <family val="2"/>
          </rPr>
          <t>¿Genera Impacto ambiental?</t>
        </r>
      </text>
    </comment>
    <comment ref="AU9" authorId="0" shapeId="0" xr:uid="{0EA14EA7-ADAF-4A4B-9E6B-EBBD2BFCE877}">
      <text>
        <r>
          <rPr>
            <sz val="8"/>
            <color indexed="81"/>
            <rFont val="Arial"/>
            <family val="2"/>
          </rPr>
          <t>¿Existen un responsable asignado a la ejecución del control?</t>
        </r>
      </text>
    </comment>
    <comment ref="AV9" authorId="0" shapeId="0" xr:uid="{97864FC4-9C4F-44A3-970B-4AE3A74556E1}">
      <text>
        <r>
          <rPr>
            <sz val="9"/>
            <color indexed="81"/>
            <rFont val="Tahoma"/>
            <family val="2"/>
          </rPr>
          <t>El responsable tiene autoridad y adecuada segregación de funciones en la ejecución del control?</t>
        </r>
      </text>
    </comment>
    <comment ref="AW9" authorId="0" shapeId="0" xr:uid="{697DFFD2-7530-4FC2-AA6C-AF956A04A284}">
      <text>
        <r>
          <rPr>
            <sz val="8"/>
            <color indexed="81"/>
            <rFont val="Arial"/>
            <family val="2"/>
          </rPr>
          <t>¿La oportunidad en que se ejecuta el control ayuda a prevenir la mitigación del riesgo o a detectar la materialización del riesgo de manera oportuna?</t>
        </r>
      </text>
    </comment>
    <comment ref="AX9" authorId="0" shapeId="0" xr:uid="{451465AF-EF01-4C6E-9706-E738B314076D}">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5B1395A9-0FE3-4169-886F-481F97537A73}">
      <text>
        <r>
          <rPr>
            <sz val="8"/>
            <color indexed="81"/>
            <rFont val="Arial"/>
            <family val="2"/>
          </rPr>
          <t>¿La fuente de información que se utiliza en el desarrollo del control es información confiable que permita mitigar el riesgo?.</t>
        </r>
      </text>
    </comment>
    <comment ref="AZ9" authorId="0" shapeId="0" xr:uid="{C35F36BC-2702-48DB-B809-B394F44CCB91}">
      <text>
        <r>
          <rPr>
            <sz val="8"/>
            <color indexed="81"/>
            <rFont val="Arial"/>
            <family val="2"/>
          </rPr>
          <t>¿Las observaciones, desviaciones o diferencias identificadas como resultados de la ejecución del control son investigadas y resueltas de manera oportuna?</t>
        </r>
      </text>
    </comment>
    <comment ref="BA9" authorId="0" shapeId="0" xr:uid="{8986CF07-4BE0-40D0-906C-9F844B780A29}">
      <text>
        <r>
          <rPr>
            <sz val="8"/>
            <color indexed="81"/>
            <rFont val="Arial"/>
            <family val="2"/>
          </rPr>
          <t>¿Se deja evidencia o rastro de la ejecución del control, que permita a cualquier tercero con la evidencia, llegar a la misma conclusión?.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4695136D-6581-4D8C-9384-EC80C6D5F7BF}">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6E65F8D6-5AAD-41BE-8F46-08349A6AE5F4}">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B2246DBF-CDD7-45EF-BC29-FC51B76F96F5}">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9F527211-B016-4670-94FA-E959974BC59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4D19A37B-788F-4022-95AB-2C0DA8F674F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F25E24B9-796F-4D4B-A7B0-B7C9A0042165}">
      <text>
        <r>
          <rPr>
            <sz val="8"/>
            <color indexed="81"/>
            <rFont val="Arial"/>
            <family val="2"/>
          </rPr>
          <t>¿Afectar al grupo de funcionarios del proceso?</t>
        </r>
      </text>
    </comment>
    <comment ref="R9" authorId="0" shapeId="0" xr:uid="{B8DDABAA-1B46-4FA0-8FD4-2ED3B52A8BE5}">
      <text>
        <r>
          <rPr>
            <sz val="8"/>
            <color indexed="81"/>
            <rFont val="Arial"/>
            <family val="2"/>
          </rPr>
          <t>¿Afectar el cumplimiento de metas y objetivos de la dependencia?</t>
        </r>
      </text>
    </comment>
    <comment ref="S9" authorId="0" shapeId="0" xr:uid="{A61D202D-E15D-4486-8049-3E4AC14E22AB}">
      <text>
        <r>
          <rPr>
            <sz val="8"/>
            <color indexed="81"/>
            <rFont val="Arial"/>
            <family val="2"/>
          </rPr>
          <t>¿Afectar el cumplimiento de misión de la Entidad?</t>
        </r>
      </text>
    </comment>
    <comment ref="T9" authorId="0" shapeId="0" xr:uid="{598E9A17-7E41-44BC-92FC-D6D3812349F6}">
      <text>
        <r>
          <rPr>
            <sz val="8"/>
            <color indexed="81"/>
            <rFont val="Arial"/>
            <family val="2"/>
          </rPr>
          <t>¿Afectar el cumplimiento de la misión del sector al que pertenece la Entidad?</t>
        </r>
      </text>
    </comment>
    <comment ref="U9" authorId="0" shapeId="0" xr:uid="{B3404BFE-6764-4D54-A926-CE85A1616C48}">
      <text>
        <r>
          <rPr>
            <sz val="8"/>
            <color indexed="81"/>
            <rFont val="Arial"/>
            <family val="2"/>
          </rPr>
          <t>¿Generar pérdida de confianza de la Entidad, afectando su reputación?</t>
        </r>
      </text>
    </comment>
    <comment ref="V9" authorId="0" shapeId="0" xr:uid="{20AD216E-A98B-4BD2-8EA1-F6FFD91E51FC}">
      <text>
        <r>
          <rPr>
            <sz val="8"/>
            <color indexed="81"/>
            <rFont val="Arial"/>
            <family val="2"/>
          </rPr>
          <t>¿Generar pérdida de recursos económicos?</t>
        </r>
      </text>
    </comment>
    <comment ref="W9" authorId="0" shapeId="0" xr:uid="{E9D4C39B-5014-4C45-B33A-617CD57754C1}">
      <text>
        <r>
          <rPr>
            <sz val="8"/>
            <color indexed="81"/>
            <rFont val="Arial"/>
            <family val="2"/>
          </rPr>
          <t>¿Afectar la generación de los productos o la prestación de servicios?</t>
        </r>
      </text>
    </comment>
    <comment ref="X9" authorId="0" shapeId="0" xr:uid="{EFB5BC18-483D-4B5B-A39D-9DA6F713D5C6}">
      <text>
        <r>
          <rPr>
            <sz val="8"/>
            <color indexed="81"/>
            <rFont val="Arial"/>
            <family val="2"/>
          </rPr>
          <t>¿Dar lugar al detrimento de calidad de vida de la comunidad por la pérdida del bien o servicios o los recursos públicos?</t>
        </r>
      </text>
    </comment>
    <comment ref="Y9" authorId="0" shapeId="0" xr:uid="{2B1DCB5F-B9BF-4137-B968-704838E2CED4}">
      <text>
        <r>
          <rPr>
            <sz val="8"/>
            <color indexed="81"/>
            <rFont val="Arial"/>
            <family val="2"/>
          </rPr>
          <t>¿Generar pérdida de información de la Entidad?</t>
        </r>
      </text>
    </comment>
    <comment ref="Z9" authorId="0" shapeId="0" xr:uid="{E871F5C0-56C5-45F8-8C73-37AAE68319F2}">
      <text>
        <r>
          <rPr>
            <sz val="8"/>
            <color indexed="81"/>
            <rFont val="Arial"/>
            <family val="2"/>
          </rPr>
          <t>¿Generar intervención de los órganos de control, de la Fiscalía, u otro ente?</t>
        </r>
      </text>
    </comment>
    <comment ref="AA9" authorId="0" shapeId="0" xr:uid="{E9C72042-352A-48B8-A11B-09CAD884702D}">
      <text>
        <r>
          <rPr>
            <sz val="8"/>
            <color indexed="81"/>
            <rFont val="Arial"/>
            <family val="2"/>
          </rPr>
          <t>¿Dar lugar a procesos sancionatorios?</t>
        </r>
      </text>
    </comment>
    <comment ref="AB9" authorId="0" shapeId="0" xr:uid="{E23DBA76-E1E8-4952-9322-96338E99BDDA}">
      <text>
        <r>
          <rPr>
            <sz val="8"/>
            <color indexed="81"/>
            <rFont val="Arial"/>
            <family val="2"/>
          </rPr>
          <t>¿Dar lugar a procesos disciplinarios?</t>
        </r>
      </text>
    </comment>
    <comment ref="AC9" authorId="0" shapeId="0" xr:uid="{3057C697-E0DD-4DDD-98A1-B0EFC64265E1}">
      <text>
        <r>
          <rPr>
            <sz val="8"/>
            <color indexed="81"/>
            <rFont val="Arial"/>
            <family val="2"/>
          </rPr>
          <t>¿Dar lugar a procesos fiscales?</t>
        </r>
      </text>
    </comment>
    <comment ref="AD9" authorId="0" shapeId="0" xr:uid="{B54EC237-CEF4-4F0D-9EF1-F174DA148E71}">
      <text>
        <r>
          <rPr>
            <sz val="8"/>
            <color indexed="81"/>
            <rFont val="Arial"/>
            <family val="2"/>
          </rPr>
          <t>¿Dar lugar a procesos penales?</t>
        </r>
      </text>
    </comment>
    <comment ref="AE9" authorId="0" shapeId="0" xr:uid="{617A9D79-976C-43AF-AE24-AD7EBA14E5EA}">
      <text>
        <r>
          <rPr>
            <sz val="8"/>
            <color indexed="81"/>
            <rFont val="Arial"/>
            <family val="2"/>
          </rPr>
          <t>¿Generar pérdida de credibilidad del sector?</t>
        </r>
      </text>
    </comment>
    <comment ref="AF9" authorId="0" shapeId="0" xr:uid="{57BAEC23-8C7C-4626-BFA8-9D05B292CD9E}">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1EDCDA33-9C0C-4D6E-A1B6-5624941E9449}">
      <text>
        <r>
          <rPr>
            <sz val="8"/>
            <color indexed="81"/>
            <rFont val="Arial"/>
            <family val="2"/>
          </rPr>
          <t>¿Afectar la imagen regional?</t>
        </r>
      </text>
    </comment>
    <comment ref="AH9" authorId="0" shapeId="0" xr:uid="{556C717D-E3C2-475A-877F-964CC4A41206}">
      <text>
        <r>
          <rPr>
            <sz val="8"/>
            <color indexed="81"/>
            <rFont val="Arial"/>
            <family val="2"/>
          </rPr>
          <t>¿Afectar la imagen nacional?</t>
        </r>
      </text>
    </comment>
    <comment ref="AI9" authorId="0" shapeId="0" xr:uid="{C162DD4F-BD7F-44CB-8B70-C964654DECFA}">
      <text>
        <r>
          <rPr>
            <sz val="8"/>
            <color indexed="81"/>
            <rFont val="Arial"/>
            <family val="2"/>
          </rPr>
          <t>¿Genera Impacto ambiental?</t>
        </r>
      </text>
    </comment>
    <comment ref="AU9" authorId="0" shapeId="0" xr:uid="{2B2E3AEE-CC4B-4569-AE3E-8065CF2A140A}">
      <text>
        <r>
          <rPr>
            <sz val="8"/>
            <color indexed="81"/>
            <rFont val="Arial"/>
            <family val="2"/>
          </rPr>
          <t>¿Existen un responsable asignado a la ejecución del control?</t>
        </r>
      </text>
    </comment>
    <comment ref="AV9" authorId="0" shapeId="0" xr:uid="{6F26B9DF-788A-444E-BD61-5F35811882D6}">
      <text>
        <r>
          <rPr>
            <sz val="9"/>
            <color indexed="81"/>
            <rFont val="Tahoma"/>
            <family val="2"/>
          </rPr>
          <t>El responsable tiene autoridad y adecuada segregación de funciones en la ejecución del control?</t>
        </r>
      </text>
    </comment>
    <comment ref="AW9" authorId="0" shapeId="0" xr:uid="{92CCE154-6024-49A8-8E5D-E8085800EE25}">
      <text>
        <r>
          <rPr>
            <sz val="8"/>
            <color indexed="81"/>
            <rFont val="Arial"/>
            <family val="2"/>
          </rPr>
          <t>¿La oportunidad en que se ejecuta el control ayuda a prevenir la mitigación del riesgo o a detectar la materialización del riesgo de manera oportuna?</t>
        </r>
      </text>
    </comment>
    <comment ref="AX9" authorId="0" shapeId="0" xr:uid="{D0ABCACB-A256-4739-A970-C0B86AA6976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48634D3B-8B3D-4928-B453-CD0084F23E70}">
      <text>
        <r>
          <rPr>
            <sz val="8"/>
            <color indexed="81"/>
            <rFont val="Arial"/>
            <family val="2"/>
          </rPr>
          <t>¿La fuente de información que se utiliza en el desarrollo del control es información confiable que permita mitigar el riesgo?.</t>
        </r>
      </text>
    </comment>
    <comment ref="AZ9" authorId="0" shapeId="0" xr:uid="{E36B2698-94D5-447A-8F03-498C66B47E54}">
      <text>
        <r>
          <rPr>
            <sz val="8"/>
            <color indexed="81"/>
            <rFont val="Arial"/>
            <family val="2"/>
          </rPr>
          <t>¿Las observaciones, desviaciones o diferencias identificadas como resultados de la ejecución del control son investigadas y resueltas de manera oportuna?</t>
        </r>
      </text>
    </comment>
    <comment ref="BA9" authorId="0" shapeId="0" xr:uid="{F5057059-6901-4F3A-B507-86FB7F34EB61}">
      <text>
        <r>
          <rPr>
            <sz val="8"/>
            <color indexed="81"/>
            <rFont val="Arial"/>
            <family val="2"/>
          </rPr>
          <t>¿Se deja evidencia o rastro de la ejecución del control, que permita a cualquier tercero con la evidencia, llegar a la misma conclusión?.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776BF78E-7F11-4B2A-9977-657996C65F21}">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1FB3CF2C-80FF-40D5-A9B7-77984668873A}">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EBA8965E-A93D-45F4-8442-4A46EDD2E9FA}">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DDFF3F8C-9869-46B3-BF09-D2E71BEF1D7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B0815971-DEC1-4020-839E-607FC4BFCAC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BF91687-7E78-4B35-B462-B57C101F83DB}">
      <text>
        <r>
          <rPr>
            <sz val="8"/>
            <color indexed="81"/>
            <rFont val="Arial"/>
            <family val="2"/>
          </rPr>
          <t>¿Afectar al grupo de funcionarios del proceso?</t>
        </r>
      </text>
    </comment>
    <comment ref="R9" authorId="0" shapeId="0" xr:uid="{AFDDA2B7-1C2F-4F98-BA59-FDB15D652E8F}">
      <text>
        <r>
          <rPr>
            <sz val="8"/>
            <color indexed="81"/>
            <rFont val="Arial"/>
            <family val="2"/>
          </rPr>
          <t>¿Afectar el cumplimiento de metas y objetivos de la dependencia?</t>
        </r>
      </text>
    </comment>
    <comment ref="S9" authorId="0" shapeId="0" xr:uid="{4C590243-BC1A-43EB-BD62-A18EE95A4EA5}">
      <text>
        <r>
          <rPr>
            <sz val="8"/>
            <color indexed="81"/>
            <rFont val="Arial"/>
            <family val="2"/>
          </rPr>
          <t>¿Afectar el cumplimiento de misión de la Entidad?</t>
        </r>
      </text>
    </comment>
    <comment ref="T9" authorId="0" shapeId="0" xr:uid="{6006DC28-13AA-4E27-A88E-9C318A175D6B}">
      <text>
        <r>
          <rPr>
            <sz val="8"/>
            <color indexed="81"/>
            <rFont val="Arial"/>
            <family val="2"/>
          </rPr>
          <t>¿Afectar el cumplimiento de la misión del sector al que pertenece la Entidad?</t>
        </r>
      </text>
    </comment>
    <comment ref="U9" authorId="0" shapeId="0" xr:uid="{09371F4E-0AFA-4EAF-8B38-65311474232C}">
      <text>
        <r>
          <rPr>
            <sz val="8"/>
            <color indexed="81"/>
            <rFont val="Arial"/>
            <family val="2"/>
          </rPr>
          <t>¿Generar pérdida de confianza de la Entidad, afectando su reputación?</t>
        </r>
      </text>
    </comment>
    <comment ref="V9" authorId="0" shapeId="0" xr:uid="{70A9EB95-251F-411A-B2D3-C97D8F64EAFB}">
      <text>
        <r>
          <rPr>
            <sz val="8"/>
            <color indexed="81"/>
            <rFont val="Arial"/>
            <family val="2"/>
          </rPr>
          <t>¿Generar pérdida de recursos económicos?</t>
        </r>
      </text>
    </comment>
    <comment ref="W9" authorId="0" shapeId="0" xr:uid="{6C4B8C00-55D7-41AE-BB3A-FA473E8A329C}">
      <text>
        <r>
          <rPr>
            <sz val="8"/>
            <color indexed="81"/>
            <rFont val="Arial"/>
            <family val="2"/>
          </rPr>
          <t>¿Afectar la generación de los productos o la prestación de servicios?</t>
        </r>
      </text>
    </comment>
    <comment ref="X9" authorId="0" shapeId="0" xr:uid="{EC1250B8-72B8-422A-AC27-D1D8B02E8770}">
      <text>
        <r>
          <rPr>
            <sz val="8"/>
            <color indexed="81"/>
            <rFont val="Arial"/>
            <family val="2"/>
          </rPr>
          <t>¿Dar lugar al detrimento de calidad de vida de la comunidad por la pérdida del bien o servicios o los recursos públicos?</t>
        </r>
      </text>
    </comment>
    <comment ref="Y9" authorId="0" shapeId="0" xr:uid="{979B5ED2-6064-4DE9-BEDF-5EAD23172E53}">
      <text>
        <r>
          <rPr>
            <sz val="8"/>
            <color indexed="81"/>
            <rFont val="Arial"/>
            <family val="2"/>
          </rPr>
          <t>¿Generar pérdida de información de la Entidad?</t>
        </r>
      </text>
    </comment>
    <comment ref="Z9" authorId="0" shapeId="0" xr:uid="{EA926DF5-523F-4BF5-B471-DB1F632F4F4B}">
      <text>
        <r>
          <rPr>
            <sz val="8"/>
            <color indexed="81"/>
            <rFont val="Arial"/>
            <family val="2"/>
          </rPr>
          <t>¿Generar intervención de los órganos de control, de la Fiscalía, u otro ente?</t>
        </r>
      </text>
    </comment>
    <comment ref="AA9" authorId="0" shapeId="0" xr:uid="{FA0701A9-830F-4FF1-896D-2C84BEB17620}">
      <text>
        <r>
          <rPr>
            <sz val="8"/>
            <color indexed="81"/>
            <rFont val="Arial"/>
            <family val="2"/>
          </rPr>
          <t>¿Dar lugar a procesos sancionatorios?</t>
        </r>
      </text>
    </comment>
    <comment ref="AB9" authorId="0" shapeId="0" xr:uid="{804F2C01-A04E-47C2-AB7E-0BA3D91B9D44}">
      <text>
        <r>
          <rPr>
            <sz val="8"/>
            <color indexed="81"/>
            <rFont val="Arial"/>
            <family val="2"/>
          </rPr>
          <t>¿Dar lugar a procesos disciplinarios?</t>
        </r>
      </text>
    </comment>
    <comment ref="AC9" authorId="0" shapeId="0" xr:uid="{109C27C9-8D74-4A00-A647-E1935409B414}">
      <text>
        <r>
          <rPr>
            <sz val="8"/>
            <color indexed="81"/>
            <rFont val="Arial"/>
            <family val="2"/>
          </rPr>
          <t>¿Dar lugar a procesos fiscales?</t>
        </r>
      </text>
    </comment>
    <comment ref="AD9" authorId="0" shapeId="0" xr:uid="{A6E71AF6-E3FD-4189-9322-BF3A2694C7DA}">
      <text>
        <r>
          <rPr>
            <sz val="8"/>
            <color indexed="81"/>
            <rFont val="Arial"/>
            <family val="2"/>
          </rPr>
          <t>¿Dar lugar a procesos penales?</t>
        </r>
      </text>
    </comment>
    <comment ref="AE9" authorId="0" shapeId="0" xr:uid="{7399CB6F-73BB-40E8-9082-D14B5DECA102}">
      <text>
        <r>
          <rPr>
            <sz val="8"/>
            <color indexed="81"/>
            <rFont val="Arial"/>
            <family val="2"/>
          </rPr>
          <t>¿Generar pérdida de credibilidad del sector?</t>
        </r>
      </text>
    </comment>
    <comment ref="AF9" authorId="0" shapeId="0" xr:uid="{DAF1EA37-BDAF-4A82-B69F-05B6293A8CF6}">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A37C20A4-7CD2-47F2-BF0B-6F6184B8E4FB}">
      <text>
        <r>
          <rPr>
            <sz val="8"/>
            <color indexed="81"/>
            <rFont val="Arial"/>
            <family val="2"/>
          </rPr>
          <t>¿Afectar la imagen regional?</t>
        </r>
      </text>
    </comment>
    <comment ref="AH9" authorId="0" shapeId="0" xr:uid="{E0CA5E9B-8418-47B8-96B7-08AC9E15FCBC}">
      <text>
        <r>
          <rPr>
            <sz val="8"/>
            <color indexed="81"/>
            <rFont val="Arial"/>
            <family val="2"/>
          </rPr>
          <t>¿Afectar la imagen nacional?</t>
        </r>
      </text>
    </comment>
    <comment ref="AI9" authorId="0" shapeId="0" xr:uid="{A1802B27-847C-44A0-832F-B3007FDC7D28}">
      <text>
        <r>
          <rPr>
            <sz val="8"/>
            <color indexed="81"/>
            <rFont val="Arial"/>
            <family val="2"/>
          </rPr>
          <t>¿Genera Impacto ambiental?</t>
        </r>
      </text>
    </comment>
    <comment ref="AU9" authorId="0" shapeId="0" xr:uid="{56F56943-6B3A-4F2F-AB86-4FD18B655F90}">
      <text>
        <r>
          <rPr>
            <sz val="8"/>
            <color indexed="81"/>
            <rFont val="Arial"/>
            <family val="2"/>
          </rPr>
          <t>¿Existen un responsable asignado a la ejecución del control?</t>
        </r>
      </text>
    </comment>
    <comment ref="AV9" authorId="0" shapeId="0" xr:uid="{1825E595-EB2E-4D34-99A8-763FA41F1F5B}">
      <text>
        <r>
          <rPr>
            <sz val="9"/>
            <color indexed="81"/>
            <rFont val="Tahoma"/>
            <family val="2"/>
          </rPr>
          <t>El responsable tiene autoridad y adecuada segregación de funciones en la ejecución del control?</t>
        </r>
      </text>
    </comment>
    <comment ref="AW9" authorId="0" shapeId="0" xr:uid="{AD91C0D3-EF8D-45DF-BCBA-7E8CBCEB0589}">
      <text>
        <r>
          <rPr>
            <sz val="8"/>
            <color indexed="81"/>
            <rFont val="Arial"/>
            <family val="2"/>
          </rPr>
          <t>¿La oportunidad en que se ejecuta el control ayuda a prevenir la mitigación del riesgo o a detectar la materialización del riesgo de manera oportuna?</t>
        </r>
      </text>
    </comment>
    <comment ref="AX9" authorId="0" shapeId="0" xr:uid="{F1D5DD6F-6A32-41F4-82D2-DD14EFBC4EE2}">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7CCCFFA8-EE89-46B2-A552-19F96F5E8740}">
      <text>
        <r>
          <rPr>
            <sz val="8"/>
            <color indexed="81"/>
            <rFont val="Arial"/>
            <family val="2"/>
          </rPr>
          <t>¿La fuente de información que se utiliza en el desarrollo del control es información confiable que permita mitigar el riesgo?.</t>
        </r>
      </text>
    </comment>
    <comment ref="AZ9" authorId="0" shapeId="0" xr:uid="{12C0DD55-9809-4B67-A7E8-98734D0401D6}">
      <text>
        <r>
          <rPr>
            <sz val="8"/>
            <color indexed="81"/>
            <rFont val="Arial"/>
            <family val="2"/>
          </rPr>
          <t>¿Las observaciones, desviaciones o diferencias identificadas como resultados de la ejecución del control son investigadas y resueltas de manera oportuna?</t>
        </r>
      </text>
    </comment>
    <comment ref="BA9" authorId="0" shapeId="0" xr:uid="{B12B2868-EF19-433A-B1E8-785CD02EADB7}">
      <text>
        <r>
          <rPr>
            <sz val="8"/>
            <color indexed="81"/>
            <rFont val="Arial"/>
            <family val="2"/>
          </rPr>
          <t>¿Se deja evidencia o rastro de la ejecución del control, que permita a cualquier tercero con la evidencia, llegar a la misma conclusión?.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BC4F7717-B843-4A48-AB6B-5618366B64CC}">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950FD8D6-3222-4668-8140-587CCE691BF4}">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B3FF6238-0256-46B6-8E8D-75D6DD90252C}">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B4C91483-89B6-4847-9B2A-1F5F3A1BD7C6}">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CADFD59C-D427-49FB-9118-E8BD4986CB8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E336EA08-053E-4F45-8986-D3B034E02989}">
      <text>
        <r>
          <rPr>
            <sz val="8"/>
            <color indexed="81"/>
            <rFont val="Arial"/>
            <family val="2"/>
          </rPr>
          <t>¿Afectar al grupo de funcionarios del proceso?</t>
        </r>
      </text>
    </comment>
    <comment ref="R9" authorId="0" shapeId="0" xr:uid="{E958C179-68C2-4569-A54C-720D1D0BAB0D}">
      <text>
        <r>
          <rPr>
            <sz val="8"/>
            <color indexed="81"/>
            <rFont val="Arial"/>
            <family val="2"/>
          </rPr>
          <t>¿Afectar el cumplimiento de metas y objetivos de la dependencia?</t>
        </r>
      </text>
    </comment>
    <comment ref="S9" authorId="0" shapeId="0" xr:uid="{977A7B03-584F-48A1-87B8-367A9C624C8D}">
      <text>
        <r>
          <rPr>
            <sz val="8"/>
            <color indexed="81"/>
            <rFont val="Arial"/>
            <family val="2"/>
          </rPr>
          <t>¿Afectar el cumplimiento de misión de la Entidad?</t>
        </r>
      </text>
    </comment>
    <comment ref="T9" authorId="0" shapeId="0" xr:uid="{83CB2F56-3D96-4A72-81F7-1875703592A7}">
      <text>
        <r>
          <rPr>
            <sz val="8"/>
            <color indexed="81"/>
            <rFont val="Arial"/>
            <family val="2"/>
          </rPr>
          <t>¿Afectar el cumplimiento de la misión del sector al que pertenece la Entidad?</t>
        </r>
      </text>
    </comment>
    <comment ref="U9" authorId="0" shapeId="0" xr:uid="{0801685D-7F8E-4D7E-BC9E-4B39F26978AD}">
      <text>
        <r>
          <rPr>
            <sz val="8"/>
            <color indexed="81"/>
            <rFont val="Arial"/>
            <family val="2"/>
          </rPr>
          <t>¿Generar pérdida de confianza de la Entidad, afectando su reputación?</t>
        </r>
      </text>
    </comment>
    <comment ref="V9" authorId="0" shapeId="0" xr:uid="{BA5628DF-6E84-4435-88CA-E64244E30103}">
      <text>
        <r>
          <rPr>
            <sz val="8"/>
            <color indexed="81"/>
            <rFont val="Arial"/>
            <family val="2"/>
          </rPr>
          <t>¿Generar pérdida de recursos económicos?</t>
        </r>
      </text>
    </comment>
    <comment ref="W9" authorId="0" shapeId="0" xr:uid="{2BC18950-6568-4A23-9CFF-C494FDC7B717}">
      <text>
        <r>
          <rPr>
            <sz val="8"/>
            <color indexed="81"/>
            <rFont val="Arial"/>
            <family val="2"/>
          </rPr>
          <t>¿Afectar la generación de los productos o la prestación de servicios?</t>
        </r>
      </text>
    </comment>
    <comment ref="X9" authorId="0" shapeId="0" xr:uid="{CB8A9910-DE4E-4173-A3A8-99500A586A11}">
      <text>
        <r>
          <rPr>
            <sz val="8"/>
            <color indexed="81"/>
            <rFont val="Arial"/>
            <family val="2"/>
          </rPr>
          <t>¿Dar lugar al detrimento de calidad de vida de la comunidad por la pérdida del bien o servicios o los recursos públicos?</t>
        </r>
      </text>
    </comment>
    <comment ref="Y9" authorId="0" shapeId="0" xr:uid="{2B39F929-591A-45CE-8D59-4F04A3A75F44}">
      <text>
        <r>
          <rPr>
            <sz val="8"/>
            <color indexed="81"/>
            <rFont val="Arial"/>
            <family val="2"/>
          </rPr>
          <t>¿Generar pérdida de información de la Entidad?</t>
        </r>
      </text>
    </comment>
    <comment ref="Z9" authorId="0" shapeId="0" xr:uid="{8E18D2A3-F44A-48A2-9F87-A1AD477081AA}">
      <text>
        <r>
          <rPr>
            <sz val="8"/>
            <color indexed="81"/>
            <rFont val="Arial"/>
            <family val="2"/>
          </rPr>
          <t>¿Generar intervención de los órganos de control, de la Fiscalía, u otro ente?</t>
        </r>
      </text>
    </comment>
    <comment ref="AA9" authorId="0" shapeId="0" xr:uid="{BDF533E8-ED20-411F-8E38-B2D6EC9E8506}">
      <text>
        <r>
          <rPr>
            <sz val="8"/>
            <color indexed="81"/>
            <rFont val="Arial"/>
            <family val="2"/>
          </rPr>
          <t>¿Dar lugar a procesos sancionatorios?</t>
        </r>
      </text>
    </comment>
    <comment ref="AB9" authorId="0" shapeId="0" xr:uid="{D936DE10-1364-4F20-A58A-F46557EFEBCF}">
      <text>
        <r>
          <rPr>
            <sz val="8"/>
            <color indexed="81"/>
            <rFont val="Arial"/>
            <family val="2"/>
          </rPr>
          <t>¿Dar lugar a procesos disciplinarios?</t>
        </r>
      </text>
    </comment>
    <comment ref="AC9" authorId="0" shapeId="0" xr:uid="{0015097A-94A4-4C40-9A7B-6A8B8591AB57}">
      <text>
        <r>
          <rPr>
            <sz val="8"/>
            <color indexed="81"/>
            <rFont val="Arial"/>
            <family val="2"/>
          </rPr>
          <t>¿Dar lugar a procesos fiscales?</t>
        </r>
      </text>
    </comment>
    <comment ref="AD9" authorId="0" shapeId="0" xr:uid="{EBC823DD-DD23-4BDE-9A54-03209B365ABC}">
      <text>
        <r>
          <rPr>
            <sz val="8"/>
            <color indexed="81"/>
            <rFont val="Arial"/>
            <family val="2"/>
          </rPr>
          <t>¿Dar lugar a procesos penales?</t>
        </r>
      </text>
    </comment>
    <comment ref="AE9" authorId="0" shapeId="0" xr:uid="{76550B9D-6A88-4A54-90E9-8232860C2FF1}">
      <text>
        <r>
          <rPr>
            <sz val="8"/>
            <color indexed="81"/>
            <rFont val="Arial"/>
            <family val="2"/>
          </rPr>
          <t>¿Generar pérdida de credibilidad del sector?</t>
        </r>
      </text>
    </comment>
    <comment ref="AF9" authorId="0" shapeId="0" xr:uid="{509DB21A-4616-464E-BAE2-B21F235B140B}">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BE3A79DC-C711-439B-A97B-70D265EE50EC}">
      <text>
        <r>
          <rPr>
            <sz val="8"/>
            <color indexed="81"/>
            <rFont val="Arial"/>
            <family val="2"/>
          </rPr>
          <t>¿Afectar la imagen regional?</t>
        </r>
      </text>
    </comment>
    <comment ref="AH9" authorId="0" shapeId="0" xr:uid="{6E8601FA-C1FE-4847-AB65-4CACC521B862}">
      <text>
        <r>
          <rPr>
            <sz val="8"/>
            <color indexed="81"/>
            <rFont val="Arial"/>
            <family val="2"/>
          </rPr>
          <t>¿Afectar la imagen nacional?</t>
        </r>
      </text>
    </comment>
    <comment ref="AI9" authorId="0" shapeId="0" xr:uid="{7BEAEF9B-C5CC-4351-A119-8610C728C848}">
      <text>
        <r>
          <rPr>
            <sz val="8"/>
            <color indexed="81"/>
            <rFont val="Arial"/>
            <family val="2"/>
          </rPr>
          <t>¿Genera Impacto ambiental?</t>
        </r>
      </text>
    </comment>
    <comment ref="AU9" authorId="0" shapeId="0" xr:uid="{6BB1DBAC-E5BC-4D9D-8A8E-B010952BEB31}">
      <text>
        <r>
          <rPr>
            <sz val="8"/>
            <color indexed="81"/>
            <rFont val="Arial"/>
            <family val="2"/>
          </rPr>
          <t>¿Existen un responsable asignado a la ejecución del control?</t>
        </r>
      </text>
    </comment>
    <comment ref="AV9" authorId="0" shapeId="0" xr:uid="{80F5E7DE-3D2E-46B7-B50A-A9B0BA486A06}">
      <text>
        <r>
          <rPr>
            <sz val="9"/>
            <color indexed="81"/>
            <rFont val="Tahoma"/>
            <family val="2"/>
          </rPr>
          <t>El responsable tiene autoridad y adecuada segregación de funciones en la ejecución del control?</t>
        </r>
      </text>
    </comment>
    <comment ref="AW9" authorId="0" shapeId="0" xr:uid="{C340EFF2-DC44-4A90-BA36-082D6B812A74}">
      <text>
        <r>
          <rPr>
            <sz val="8"/>
            <color indexed="81"/>
            <rFont val="Arial"/>
            <family val="2"/>
          </rPr>
          <t>¿La oportunidad en que se ejecuta el control ayuda a prevenir la mitigación del riesgo o a detectar la materialización del riesgo de manera oportuna?</t>
        </r>
      </text>
    </comment>
    <comment ref="AX9" authorId="0" shapeId="0" xr:uid="{AEDB2020-C672-4833-ADB2-B7DCEB6F7416}">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78A5B618-C71D-4294-86AD-C4A336731598}">
      <text>
        <r>
          <rPr>
            <sz val="8"/>
            <color indexed="81"/>
            <rFont val="Arial"/>
            <family val="2"/>
          </rPr>
          <t>¿La fuente de información que se utiliza en el desarrollo del control es información confiable que permita mitigar el riesgo?.</t>
        </r>
      </text>
    </comment>
    <comment ref="AZ9" authorId="0" shapeId="0" xr:uid="{43928574-99EF-4B9A-80EE-6A0A940AC5ED}">
      <text>
        <r>
          <rPr>
            <sz val="8"/>
            <color indexed="81"/>
            <rFont val="Arial"/>
            <family val="2"/>
          </rPr>
          <t>¿Las observaciones, desviaciones o diferencias identificadas como resultados de la ejecución del control son investigadas y resueltas de manera oportuna?</t>
        </r>
      </text>
    </comment>
    <comment ref="BA9" authorId="0" shapeId="0" xr:uid="{63C579A0-49EF-462F-9599-2F799D89BAB2}">
      <text>
        <r>
          <rPr>
            <sz val="8"/>
            <color indexed="81"/>
            <rFont val="Arial"/>
            <family val="2"/>
          </rPr>
          <t>¿Se deja evidencia o rastro de la ejecución del control, que permita a cualquier tercero con la evidencia, llegar a la misma conclusión?.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73CA81C5-AE79-4908-A8B6-1FE6DF22D7D7}">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FA856655-F475-44B2-9006-729228BC9EF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2F9F9D9-064C-4CC4-9F8E-8E032174DCAE}">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7D3AD3E3-3A6D-4047-87D5-84D97C25DD7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B11EDDD3-5C5A-4845-ACF2-E8BAE82EA4D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5B754AE8-21C6-46E5-AB4B-D0A751EE1327}">
      <text>
        <r>
          <rPr>
            <sz val="8"/>
            <color indexed="81"/>
            <rFont val="Arial"/>
            <family val="2"/>
          </rPr>
          <t>¿Afectar al grupo de funcionarios del proceso?</t>
        </r>
      </text>
    </comment>
    <comment ref="R9" authorId="0" shapeId="0" xr:uid="{ECFDD2C3-01ED-40DC-88FF-E3C07CAD449C}">
      <text>
        <r>
          <rPr>
            <sz val="8"/>
            <color indexed="81"/>
            <rFont val="Arial"/>
            <family val="2"/>
          </rPr>
          <t>¿Afectar el cumplimiento de metas y objetivos de la dependencia?</t>
        </r>
      </text>
    </comment>
    <comment ref="S9" authorId="0" shapeId="0" xr:uid="{857CFB52-4BE3-44B8-B575-DF31FAEAA9A9}">
      <text>
        <r>
          <rPr>
            <sz val="8"/>
            <color indexed="81"/>
            <rFont val="Arial"/>
            <family val="2"/>
          </rPr>
          <t>¿Afectar el cumplimiento de misión de la Entidad?</t>
        </r>
      </text>
    </comment>
    <comment ref="T9" authorId="0" shapeId="0" xr:uid="{87F9CC90-C89B-4D6F-AF99-C4C89EE48DA6}">
      <text>
        <r>
          <rPr>
            <sz val="8"/>
            <color indexed="81"/>
            <rFont val="Arial"/>
            <family val="2"/>
          </rPr>
          <t>¿Afectar el cumplimiento de la misión del sector al que pertenece la Entidad?</t>
        </r>
      </text>
    </comment>
    <comment ref="U9" authorId="0" shapeId="0" xr:uid="{25972A72-3747-4073-BEE5-DE4D601C77F9}">
      <text>
        <r>
          <rPr>
            <sz val="8"/>
            <color indexed="81"/>
            <rFont val="Arial"/>
            <family val="2"/>
          </rPr>
          <t>¿Generar pérdida de confianza de la Entidad, afectando su reputación?</t>
        </r>
      </text>
    </comment>
    <comment ref="V9" authorId="0" shapeId="0" xr:uid="{87C5C1F8-F14A-4017-BE8F-D92FCE9515EF}">
      <text>
        <r>
          <rPr>
            <sz val="8"/>
            <color indexed="81"/>
            <rFont val="Arial"/>
            <family val="2"/>
          </rPr>
          <t>¿Generar pérdida de recursos económicos?</t>
        </r>
      </text>
    </comment>
    <comment ref="W9" authorId="0" shapeId="0" xr:uid="{69C51BD8-8F8A-481E-A857-85E9AE9BE927}">
      <text>
        <r>
          <rPr>
            <sz val="8"/>
            <color indexed="81"/>
            <rFont val="Arial"/>
            <family val="2"/>
          </rPr>
          <t>¿Afectar la generación de los productos o la prestación de servicios?</t>
        </r>
      </text>
    </comment>
    <comment ref="X9" authorId="0" shapeId="0" xr:uid="{68E50AA7-C64B-497F-A8FC-91E130AA3FAA}">
      <text>
        <r>
          <rPr>
            <sz val="8"/>
            <color indexed="81"/>
            <rFont val="Arial"/>
            <family val="2"/>
          </rPr>
          <t>¿Dar lugar al detrimento de calidad de vida de la comunidad por la pérdida del bien o servicios o los recursos públicos?</t>
        </r>
      </text>
    </comment>
    <comment ref="Y9" authorId="0" shapeId="0" xr:uid="{A42A1516-F362-4566-B97D-340A907CB371}">
      <text>
        <r>
          <rPr>
            <sz val="8"/>
            <color indexed="81"/>
            <rFont val="Arial"/>
            <family val="2"/>
          </rPr>
          <t>¿Generar pérdida de información de la Entidad?</t>
        </r>
      </text>
    </comment>
    <comment ref="Z9" authorId="0" shapeId="0" xr:uid="{D5E97F5B-5D07-4400-9B81-36F3112B7FB0}">
      <text>
        <r>
          <rPr>
            <sz val="8"/>
            <color indexed="81"/>
            <rFont val="Arial"/>
            <family val="2"/>
          </rPr>
          <t>¿Generar intervención de los órganos de control, de la Fiscalía, u otro ente?</t>
        </r>
      </text>
    </comment>
    <comment ref="AA9" authorId="0" shapeId="0" xr:uid="{478A3D7D-4CD2-4FA3-83D1-2F3CA4ED6C6A}">
      <text>
        <r>
          <rPr>
            <sz val="8"/>
            <color indexed="81"/>
            <rFont val="Arial"/>
            <family val="2"/>
          </rPr>
          <t>¿Dar lugar a procesos sancionatorios?</t>
        </r>
      </text>
    </comment>
    <comment ref="AB9" authorId="0" shapeId="0" xr:uid="{DE1FF8BF-8B3F-4A3F-94DC-AA94258CED1E}">
      <text>
        <r>
          <rPr>
            <sz val="8"/>
            <color indexed="81"/>
            <rFont val="Arial"/>
            <family val="2"/>
          </rPr>
          <t>¿Dar lugar a procesos disciplinarios?</t>
        </r>
      </text>
    </comment>
    <comment ref="AC9" authorId="0" shapeId="0" xr:uid="{E5FEE25A-318D-4FED-853B-EE5D778EEC55}">
      <text>
        <r>
          <rPr>
            <sz val="8"/>
            <color indexed="81"/>
            <rFont val="Arial"/>
            <family val="2"/>
          </rPr>
          <t>¿Dar lugar a procesos fiscales?</t>
        </r>
      </text>
    </comment>
    <comment ref="AD9" authorId="0" shapeId="0" xr:uid="{EDE78174-4B41-4E8C-9E8F-C3021E24C577}">
      <text>
        <r>
          <rPr>
            <sz val="8"/>
            <color indexed="81"/>
            <rFont val="Arial"/>
            <family val="2"/>
          </rPr>
          <t>¿Dar lugar a procesos penales?</t>
        </r>
      </text>
    </comment>
    <comment ref="AE9" authorId="0" shapeId="0" xr:uid="{419F83A5-1F8D-4F29-BE6F-B7D16FC9E815}">
      <text>
        <r>
          <rPr>
            <sz val="8"/>
            <color indexed="81"/>
            <rFont val="Arial"/>
            <family val="2"/>
          </rPr>
          <t>¿Generar pérdida de credibilidad del sector?</t>
        </r>
      </text>
    </comment>
    <comment ref="AF9" authorId="0" shapeId="0" xr:uid="{FFF57EEE-0339-4AD7-AEE6-5A0A6026CE7D}">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E9577943-BB6A-4CB2-9038-6E512DD72164}">
      <text>
        <r>
          <rPr>
            <sz val="8"/>
            <color indexed="81"/>
            <rFont val="Arial"/>
            <family val="2"/>
          </rPr>
          <t>¿Afectar la imagen regional?</t>
        </r>
      </text>
    </comment>
    <comment ref="AH9" authorId="0" shapeId="0" xr:uid="{3229AB45-AD35-4FAC-AB40-14227774FDB9}">
      <text>
        <r>
          <rPr>
            <sz val="8"/>
            <color indexed="81"/>
            <rFont val="Arial"/>
            <family val="2"/>
          </rPr>
          <t>¿Afectar la imagen nacional?</t>
        </r>
      </text>
    </comment>
    <comment ref="AI9" authorId="0" shapeId="0" xr:uid="{C4766C10-9DEB-4E7D-AC07-3DA9D7C4786D}">
      <text>
        <r>
          <rPr>
            <sz val="8"/>
            <color indexed="81"/>
            <rFont val="Arial"/>
            <family val="2"/>
          </rPr>
          <t>¿Genera Impacto ambiental?</t>
        </r>
      </text>
    </comment>
    <comment ref="AU9" authorId="0" shapeId="0" xr:uid="{7DBE0730-AE4A-47D9-B9AD-3CEDDF6E75FC}">
      <text>
        <r>
          <rPr>
            <sz val="8"/>
            <color indexed="81"/>
            <rFont val="Arial"/>
            <family val="2"/>
          </rPr>
          <t>¿Existen un responsable asignado a la ejecución del control?</t>
        </r>
      </text>
    </comment>
    <comment ref="AV9" authorId="0" shapeId="0" xr:uid="{261DAD85-A37C-497B-AF4F-D084CBBD4928}">
      <text>
        <r>
          <rPr>
            <sz val="9"/>
            <color indexed="81"/>
            <rFont val="Tahoma"/>
            <family val="2"/>
          </rPr>
          <t>El responsable tiene autoridad y adecuada segregación de funciones en la ejecución del control?</t>
        </r>
      </text>
    </comment>
    <comment ref="AW9" authorId="0" shapeId="0" xr:uid="{7AFF39D9-A80D-454C-AB73-C646E3B9E896}">
      <text>
        <r>
          <rPr>
            <sz val="8"/>
            <color indexed="81"/>
            <rFont val="Arial"/>
            <family val="2"/>
          </rPr>
          <t>¿La oportunidad en que se ejecuta el control ayuda a prevenir la mitigación del riesgo o a detectar la materialización del riesgo de manera oportuna?</t>
        </r>
      </text>
    </comment>
    <comment ref="AX9" authorId="0" shapeId="0" xr:uid="{6E4097AA-AA1B-4E4B-AD35-F43A495F86D6}">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1AEEEAB6-825C-4132-8015-5D6C0949A146}">
      <text>
        <r>
          <rPr>
            <sz val="8"/>
            <color indexed="81"/>
            <rFont val="Arial"/>
            <family val="2"/>
          </rPr>
          <t>¿La fuente de información que se utiliza en el desarrollo del control es información confiable que permita mitigar el riesgo?.</t>
        </r>
      </text>
    </comment>
    <comment ref="AZ9" authorId="0" shapeId="0" xr:uid="{06DF6A2B-8A26-4838-955F-2A3905502B92}">
      <text>
        <r>
          <rPr>
            <sz val="8"/>
            <color indexed="81"/>
            <rFont val="Arial"/>
            <family val="2"/>
          </rPr>
          <t>¿Las observaciones, desviaciones o diferencias identificadas como resultados de la ejecución del control son investigadas y resueltas de manera oportuna?</t>
        </r>
      </text>
    </comment>
    <comment ref="BA9" authorId="0" shapeId="0" xr:uid="{9439A28D-0E39-4DC3-8ECD-11C6D8F91D1D}">
      <text>
        <r>
          <rPr>
            <sz val="8"/>
            <color indexed="81"/>
            <rFont val="Arial"/>
            <family val="2"/>
          </rPr>
          <t>¿Se deja evidencia o rastro de la ejecución del control, que permita a cualquier tercero con la evidencia, llegar a la misma conclusión?.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1D110640-BDE8-4681-967C-77E8420CD25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A1B3900D-0294-4E04-8CCA-060E276DC189}">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FDA398CA-0BE0-4502-86F1-2AE6EF8366E5}">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42145B3E-2E69-42AA-B63C-6AC5E84CB70B}">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B3522AE3-224F-465C-AF9D-895DD353A8D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1D9AC34B-DA00-4C9B-AE5E-A8F1DCBF7965}">
      <text>
        <r>
          <rPr>
            <sz val="8"/>
            <color indexed="81"/>
            <rFont val="Arial"/>
            <family val="2"/>
          </rPr>
          <t>¿Afectar al grupo de funcionarios del proceso?</t>
        </r>
      </text>
    </comment>
    <comment ref="R9" authorId="0" shapeId="0" xr:uid="{D3969E48-846D-4FBF-9F69-987A2E084FA9}">
      <text>
        <r>
          <rPr>
            <sz val="8"/>
            <color indexed="81"/>
            <rFont val="Arial"/>
            <family val="2"/>
          </rPr>
          <t>¿Afectar el cumplimiento de metas y objetivos de la dependencia?</t>
        </r>
      </text>
    </comment>
    <comment ref="S9" authorId="0" shapeId="0" xr:uid="{6005853D-1608-4082-A950-10AAA5449AF1}">
      <text>
        <r>
          <rPr>
            <sz val="8"/>
            <color indexed="81"/>
            <rFont val="Arial"/>
            <family val="2"/>
          </rPr>
          <t>¿Afectar el cumplimiento de misión de la Entidad?</t>
        </r>
      </text>
    </comment>
    <comment ref="T9" authorId="0" shapeId="0" xr:uid="{A8CA788A-EA4B-47DF-8DA9-D564FC678911}">
      <text>
        <r>
          <rPr>
            <sz val="8"/>
            <color indexed="81"/>
            <rFont val="Arial"/>
            <family val="2"/>
          </rPr>
          <t>¿Afectar el cumplimiento de la misión del sector al que pertenece la Entidad?</t>
        </r>
      </text>
    </comment>
    <comment ref="U9" authorId="0" shapeId="0" xr:uid="{4849B5E6-3CEF-42B4-BD8C-2A2F57C35C74}">
      <text>
        <r>
          <rPr>
            <sz val="8"/>
            <color indexed="81"/>
            <rFont val="Arial"/>
            <family val="2"/>
          </rPr>
          <t>¿Generar pérdida de confianza de la Entidad, afectando su reputación?</t>
        </r>
      </text>
    </comment>
    <comment ref="V9" authorId="0" shapeId="0" xr:uid="{8B677CB3-7334-4E16-81EA-7A235300E645}">
      <text>
        <r>
          <rPr>
            <sz val="8"/>
            <color indexed="81"/>
            <rFont val="Arial"/>
            <family val="2"/>
          </rPr>
          <t>¿Generar pérdida de recursos económicos?</t>
        </r>
      </text>
    </comment>
    <comment ref="W9" authorId="0" shapeId="0" xr:uid="{5DDAB03B-575A-4C77-8DE0-81E371914D8D}">
      <text>
        <r>
          <rPr>
            <sz val="8"/>
            <color indexed="81"/>
            <rFont val="Arial"/>
            <family val="2"/>
          </rPr>
          <t>¿Afectar la generación de los productos o la prestación de servicios?</t>
        </r>
      </text>
    </comment>
    <comment ref="X9" authorId="0" shapeId="0" xr:uid="{39706E1C-8959-4FA6-8E4E-76CFA41C6E41}">
      <text>
        <r>
          <rPr>
            <sz val="8"/>
            <color indexed="81"/>
            <rFont val="Arial"/>
            <family val="2"/>
          </rPr>
          <t>¿Dar lugar al detrimento de calidad de vida de la comunidad por la pérdida del bien o servicios o los recursos públicos?</t>
        </r>
      </text>
    </comment>
    <comment ref="Y9" authorId="0" shapeId="0" xr:uid="{D5ACB544-B3F0-44C6-BEE5-1298BF0DF68A}">
      <text>
        <r>
          <rPr>
            <sz val="8"/>
            <color indexed="81"/>
            <rFont val="Arial"/>
            <family val="2"/>
          </rPr>
          <t>¿Generar pérdida de información de la Entidad?</t>
        </r>
      </text>
    </comment>
    <comment ref="Z9" authorId="0" shapeId="0" xr:uid="{6575EE2D-4994-46C0-85C6-0F0111AAE3C3}">
      <text>
        <r>
          <rPr>
            <sz val="8"/>
            <color indexed="81"/>
            <rFont val="Arial"/>
            <family val="2"/>
          </rPr>
          <t>¿Generar intervención de los órganos de control, de la Fiscalía, u otro ente?</t>
        </r>
      </text>
    </comment>
    <comment ref="AA9" authorId="0" shapeId="0" xr:uid="{7ED5CA8F-59DD-4F5C-AE55-0851CFE2170B}">
      <text>
        <r>
          <rPr>
            <sz val="8"/>
            <color indexed="81"/>
            <rFont val="Arial"/>
            <family val="2"/>
          </rPr>
          <t>¿Dar lugar a procesos sancionatorios?</t>
        </r>
      </text>
    </comment>
    <comment ref="AB9" authorId="0" shapeId="0" xr:uid="{591E172F-7B4F-49A0-8CCC-AE08B974B22F}">
      <text>
        <r>
          <rPr>
            <sz val="8"/>
            <color indexed="81"/>
            <rFont val="Arial"/>
            <family val="2"/>
          </rPr>
          <t>¿Dar lugar a procesos disciplinarios?</t>
        </r>
      </text>
    </comment>
    <comment ref="AC9" authorId="0" shapeId="0" xr:uid="{6EBD499E-35DC-47FA-ADEE-17BA057BDB8E}">
      <text>
        <r>
          <rPr>
            <sz val="8"/>
            <color indexed="81"/>
            <rFont val="Arial"/>
            <family val="2"/>
          </rPr>
          <t>¿Dar lugar a procesos fiscales?</t>
        </r>
      </text>
    </comment>
    <comment ref="AD9" authorId="0" shapeId="0" xr:uid="{0E7C913E-E96E-463D-A1B4-8DB9BF4ED8B8}">
      <text>
        <r>
          <rPr>
            <sz val="8"/>
            <color indexed="81"/>
            <rFont val="Arial"/>
            <family val="2"/>
          </rPr>
          <t>¿Dar lugar a procesos penales?</t>
        </r>
      </text>
    </comment>
    <comment ref="AE9" authorId="0" shapeId="0" xr:uid="{2A9CE1C0-7495-4720-8415-599519D793D1}">
      <text>
        <r>
          <rPr>
            <sz val="8"/>
            <color indexed="81"/>
            <rFont val="Arial"/>
            <family val="2"/>
          </rPr>
          <t>¿Generar pérdida de credibilidad del sector?</t>
        </r>
      </text>
    </comment>
    <comment ref="AF9" authorId="0" shapeId="0" xr:uid="{F4A6F3D5-B055-4C26-A9A1-5F417090AFF4}">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2A5447B0-A834-4670-A4F9-C9F85DFD7A99}">
      <text>
        <r>
          <rPr>
            <sz val="8"/>
            <color indexed="81"/>
            <rFont val="Arial"/>
            <family val="2"/>
          </rPr>
          <t>¿Afectar la imagen regional?</t>
        </r>
      </text>
    </comment>
    <comment ref="AH9" authorId="0" shapeId="0" xr:uid="{972D8ED5-4925-481F-84BD-08F7322C9B4D}">
      <text>
        <r>
          <rPr>
            <sz val="8"/>
            <color indexed="81"/>
            <rFont val="Arial"/>
            <family val="2"/>
          </rPr>
          <t>¿Afectar la imagen nacional?</t>
        </r>
      </text>
    </comment>
    <comment ref="AI9" authorId="0" shapeId="0" xr:uid="{C426AA4E-C163-45E1-885F-3C56AE3C8F9C}">
      <text>
        <r>
          <rPr>
            <sz val="8"/>
            <color indexed="81"/>
            <rFont val="Arial"/>
            <family val="2"/>
          </rPr>
          <t>¿Genera Impacto ambiental?</t>
        </r>
      </text>
    </comment>
    <comment ref="AU9" authorId="0" shapeId="0" xr:uid="{D7634D9E-856F-485D-B6F0-2D0425792D06}">
      <text>
        <r>
          <rPr>
            <sz val="8"/>
            <color indexed="81"/>
            <rFont val="Arial"/>
            <family val="2"/>
          </rPr>
          <t>¿Existen un responsable asignado a la ejecución del control?</t>
        </r>
      </text>
    </comment>
    <comment ref="AV9" authorId="0" shapeId="0" xr:uid="{D18DBB84-9AF3-4D63-941B-0070516B54BB}">
      <text>
        <r>
          <rPr>
            <sz val="9"/>
            <color indexed="81"/>
            <rFont val="Tahoma"/>
            <family val="2"/>
          </rPr>
          <t>El responsable tiene autoridad y adecuada segregación de funciones en la ejecución del control?</t>
        </r>
      </text>
    </comment>
    <comment ref="AW9" authorId="0" shapeId="0" xr:uid="{B7B082B5-E368-43D9-B0D8-11EEE5B66C22}">
      <text>
        <r>
          <rPr>
            <sz val="8"/>
            <color indexed="81"/>
            <rFont val="Arial"/>
            <family val="2"/>
          </rPr>
          <t>¿La oportunidad en que se ejecuta el control ayuda a prevenir la mitigación del riesgo o a detectar la materialización del riesgo de manera oportuna?</t>
        </r>
      </text>
    </comment>
    <comment ref="AX9" authorId="0" shapeId="0" xr:uid="{98FD5BE9-0B2E-4A0B-A249-7F894B9028D2}">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EEBE42DA-AEA6-43CA-87BF-879207774D21}">
      <text>
        <r>
          <rPr>
            <sz val="8"/>
            <color indexed="81"/>
            <rFont val="Arial"/>
            <family val="2"/>
          </rPr>
          <t>¿La fuente de información que se utiliza en el desarrollo del control es información confiable que permita mitigar el riesgo?.</t>
        </r>
      </text>
    </comment>
    <comment ref="AZ9" authorId="0" shapeId="0" xr:uid="{39086552-12B8-4E9F-B999-5BD20FAC1613}">
      <text>
        <r>
          <rPr>
            <sz val="8"/>
            <color indexed="81"/>
            <rFont val="Arial"/>
            <family val="2"/>
          </rPr>
          <t>¿Las observaciones, desviaciones o diferencias identificadas como resultados de la ejecución del control son investigadas y resueltas de manera oportuna?</t>
        </r>
      </text>
    </comment>
    <comment ref="BA9" authorId="0" shapeId="0" xr:uid="{0D71B105-6145-455D-A56E-EBF45D9F0FE2}">
      <text>
        <r>
          <rPr>
            <sz val="8"/>
            <color indexed="81"/>
            <rFont val="Arial"/>
            <family val="2"/>
          </rPr>
          <t>¿Se deja evidencia o rastro de la ejecución del control, que permita a cualquier tercero con la evidencia, llegar a la misma conclusión?.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FA30FC3E-B717-4C7A-BC70-DBC8EC1A5317}">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AA115569-3336-46CD-B2FF-657A3D0CFCAA}">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B35F95B9-0F65-4B85-96FD-E253677D4556}">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2091402E-6DE3-43A6-BDE2-51D19C2512D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D412D073-B7C6-4B0A-B4C8-EE44DD6CB6E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9ECEB45-D0D5-41EC-AFCA-A331BD7874D7}">
      <text>
        <r>
          <rPr>
            <sz val="8"/>
            <color indexed="81"/>
            <rFont val="Arial"/>
            <family val="2"/>
          </rPr>
          <t>¿Afectar al grupo de funcionarios del proceso?</t>
        </r>
      </text>
    </comment>
    <comment ref="R9" authorId="0" shapeId="0" xr:uid="{AF50DF2F-CB60-4941-86DA-1F49FB8E95A5}">
      <text>
        <r>
          <rPr>
            <sz val="8"/>
            <color indexed="81"/>
            <rFont val="Arial"/>
            <family val="2"/>
          </rPr>
          <t>¿Afectar el cumplimiento de metas y objetivos de la dependencia?</t>
        </r>
      </text>
    </comment>
    <comment ref="S9" authorId="0" shapeId="0" xr:uid="{E3686A47-AB7D-4439-9692-D6450C9EC139}">
      <text>
        <r>
          <rPr>
            <sz val="8"/>
            <color indexed="81"/>
            <rFont val="Arial"/>
            <family val="2"/>
          </rPr>
          <t>¿Afectar el cumplimiento de misión de la Entidad?</t>
        </r>
      </text>
    </comment>
    <comment ref="T9" authorId="0" shapeId="0" xr:uid="{5AA924D2-88EB-4852-A9D3-52C2117C4C6E}">
      <text>
        <r>
          <rPr>
            <sz val="8"/>
            <color indexed="81"/>
            <rFont val="Arial"/>
            <family val="2"/>
          </rPr>
          <t>¿Afectar el cumplimiento de la misión del sector al que pertenece la Entidad?</t>
        </r>
      </text>
    </comment>
    <comment ref="U9" authorId="0" shapeId="0" xr:uid="{7CEEDEFF-5283-44FF-B651-6E059669C139}">
      <text>
        <r>
          <rPr>
            <sz val="8"/>
            <color indexed="81"/>
            <rFont val="Arial"/>
            <family val="2"/>
          </rPr>
          <t>¿Generar pérdida de confianza de la Entidad, afectando su reputación?</t>
        </r>
      </text>
    </comment>
    <comment ref="V9" authorId="0" shapeId="0" xr:uid="{A24A947C-A53B-4A90-9796-BBE8CA79DDCD}">
      <text>
        <r>
          <rPr>
            <sz val="8"/>
            <color indexed="81"/>
            <rFont val="Arial"/>
            <family val="2"/>
          </rPr>
          <t>¿Generar pérdida de recursos económicos?</t>
        </r>
      </text>
    </comment>
    <comment ref="W9" authorId="0" shapeId="0" xr:uid="{366C029B-8473-4860-BB61-AF874B35183C}">
      <text>
        <r>
          <rPr>
            <sz val="8"/>
            <color indexed="81"/>
            <rFont val="Arial"/>
            <family val="2"/>
          </rPr>
          <t>¿Afectar la generación de los productos o la prestación de servicios?</t>
        </r>
      </text>
    </comment>
    <comment ref="X9" authorId="0" shapeId="0" xr:uid="{169AAE54-EFAB-443A-A9AC-8892E117F092}">
      <text>
        <r>
          <rPr>
            <sz val="8"/>
            <color indexed="81"/>
            <rFont val="Arial"/>
            <family val="2"/>
          </rPr>
          <t>¿Dar lugar al detrimento de calidad de vida de la comunidad por la pérdida del bien o servicios o los recursos públicos?</t>
        </r>
      </text>
    </comment>
    <comment ref="Y9" authorId="0" shapeId="0" xr:uid="{CCD714C9-C331-43AF-B05E-CF3064FC655B}">
      <text>
        <r>
          <rPr>
            <sz val="8"/>
            <color indexed="81"/>
            <rFont val="Arial"/>
            <family val="2"/>
          </rPr>
          <t>¿Generar pérdida de información de la Entidad?</t>
        </r>
      </text>
    </comment>
    <comment ref="Z9" authorId="0" shapeId="0" xr:uid="{9F23CC05-47AC-4266-974C-ECFD30DB8C40}">
      <text>
        <r>
          <rPr>
            <sz val="8"/>
            <color indexed="81"/>
            <rFont val="Arial"/>
            <family val="2"/>
          </rPr>
          <t>¿Generar intervención de los órganos de control, de la Fiscalía, u otro ente?</t>
        </r>
      </text>
    </comment>
    <comment ref="AA9" authorId="0" shapeId="0" xr:uid="{C4634048-3088-49FE-876B-BFCF7FFDA929}">
      <text>
        <r>
          <rPr>
            <sz val="8"/>
            <color indexed="81"/>
            <rFont val="Arial"/>
            <family val="2"/>
          </rPr>
          <t>¿Dar lugar a procesos sancionatorios?</t>
        </r>
      </text>
    </comment>
    <comment ref="AB9" authorId="0" shapeId="0" xr:uid="{7C7FBE7E-7FD1-4012-8163-6F256D3E9321}">
      <text>
        <r>
          <rPr>
            <sz val="8"/>
            <color indexed="81"/>
            <rFont val="Arial"/>
            <family val="2"/>
          </rPr>
          <t>¿Dar lugar a procesos disciplinarios?</t>
        </r>
      </text>
    </comment>
    <comment ref="AC9" authorId="0" shapeId="0" xr:uid="{0BD33636-A289-4502-9BDC-4A2FBAF6BB03}">
      <text>
        <r>
          <rPr>
            <sz val="8"/>
            <color indexed="81"/>
            <rFont val="Arial"/>
            <family val="2"/>
          </rPr>
          <t>¿Dar lugar a procesos fiscales?</t>
        </r>
      </text>
    </comment>
    <comment ref="AD9" authorId="0" shapeId="0" xr:uid="{E578412B-490C-4E65-AFD7-A2E3EAA633B1}">
      <text>
        <r>
          <rPr>
            <sz val="8"/>
            <color indexed="81"/>
            <rFont val="Arial"/>
            <family val="2"/>
          </rPr>
          <t>¿Dar lugar a procesos penales?</t>
        </r>
      </text>
    </comment>
    <comment ref="AE9" authorId="0" shapeId="0" xr:uid="{AF8308EA-9D3E-40B1-9999-45D23C560E78}">
      <text>
        <r>
          <rPr>
            <sz val="8"/>
            <color indexed="81"/>
            <rFont val="Arial"/>
            <family val="2"/>
          </rPr>
          <t>¿Generar pérdida de credibilidad del sector?</t>
        </r>
      </text>
    </comment>
    <comment ref="AF9" authorId="0" shapeId="0" xr:uid="{A42C9466-9745-4CC1-BDD0-3440028D423C}">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D61432FA-29FF-46D5-9209-BA977F18D179}">
      <text>
        <r>
          <rPr>
            <sz val="8"/>
            <color indexed="81"/>
            <rFont val="Arial"/>
            <family val="2"/>
          </rPr>
          <t>¿Afectar la imagen regional?</t>
        </r>
      </text>
    </comment>
    <comment ref="AH9" authorId="0" shapeId="0" xr:uid="{D506F610-A314-4688-8568-E90B3A3688F0}">
      <text>
        <r>
          <rPr>
            <sz val="8"/>
            <color indexed="81"/>
            <rFont val="Arial"/>
            <family val="2"/>
          </rPr>
          <t>¿Afectar la imagen nacional?</t>
        </r>
      </text>
    </comment>
    <comment ref="AI9" authorId="0" shapeId="0" xr:uid="{CA7862CB-FE64-4222-B09A-C49E2E480671}">
      <text>
        <r>
          <rPr>
            <sz val="8"/>
            <color indexed="81"/>
            <rFont val="Arial"/>
            <family val="2"/>
          </rPr>
          <t>¿Genera Impacto ambiental?</t>
        </r>
      </text>
    </comment>
    <comment ref="AU9" authorId="0" shapeId="0" xr:uid="{0C4BE85D-3FDD-4815-AA31-1A3356C883A4}">
      <text>
        <r>
          <rPr>
            <sz val="8"/>
            <color indexed="81"/>
            <rFont val="Arial"/>
            <family val="2"/>
          </rPr>
          <t>¿Existen un responsable asignado a la ejecución del control?</t>
        </r>
      </text>
    </comment>
    <comment ref="AV9" authorId="0" shapeId="0" xr:uid="{137C54CD-BF77-45E1-AEDC-2CF97D6A0B5A}">
      <text>
        <r>
          <rPr>
            <sz val="9"/>
            <color indexed="81"/>
            <rFont val="Tahoma"/>
            <family val="2"/>
          </rPr>
          <t>El responsable tiene autoridad y adecuada segregación de funciones en la ejecución del control?</t>
        </r>
      </text>
    </comment>
    <comment ref="AW9" authorId="0" shapeId="0" xr:uid="{6ACBADB6-2D8C-4BCA-8AE5-0D819839B7F0}">
      <text>
        <r>
          <rPr>
            <sz val="8"/>
            <color indexed="81"/>
            <rFont val="Arial"/>
            <family val="2"/>
          </rPr>
          <t>¿La oportunidad en que se ejecuta el control ayuda a prevenir la mitigación del riesgo o a detectar la materialización del riesgo de manera oportuna?</t>
        </r>
      </text>
    </comment>
    <comment ref="AX9" authorId="0" shapeId="0" xr:uid="{C9C0339B-EFCD-4672-A731-999DCFF4419E}">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AF23CFB8-D302-4C3A-A40A-B82337E9ECBF}">
      <text>
        <r>
          <rPr>
            <sz val="8"/>
            <color indexed="81"/>
            <rFont val="Arial"/>
            <family val="2"/>
          </rPr>
          <t>¿La fuente de información que se utiliza en el desarrollo del control es información confiable que permita mitigar el riesgo?.</t>
        </r>
      </text>
    </comment>
    <comment ref="AZ9" authorId="0" shapeId="0" xr:uid="{C9A76DA4-902B-4376-9F62-B1B847026930}">
      <text>
        <r>
          <rPr>
            <sz val="8"/>
            <color indexed="81"/>
            <rFont val="Arial"/>
            <family val="2"/>
          </rPr>
          <t>¿Las observaciones, desviaciones o diferencias identificadas como resultados de la ejecución del control son investigadas y resueltas de manera oportuna?</t>
        </r>
      </text>
    </comment>
    <comment ref="BA9" authorId="0" shapeId="0" xr:uid="{440417FA-D129-46B0-9561-4B3104C90CEB}">
      <text>
        <r>
          <rPr>
            <sz val="8"/>
            <color indexed="81"/>
            <rFont val="Arial"/>
            <family val="2"/>
          </rPr>
          <t>¿Se deja evidencia o rastro de la ejecución del control, que permita a cualquier tercero con la evidencia, llegar a la misma conclusión?.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D61353D4-6731-4985-9276-5443E8FEA621}">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7A559F79-EBE6-4198-B4AA-5C6CDFE61F5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5DB230B3-0E6D-4233-8B0C-267B293D6B9F}">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21E1F980-DC32-4207-B775-97B73426E31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EDB67C2-4584-4D14-BA0A-2A62FF15024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6EB62AF4-22FD-4A77-A5D0-8AA53861C208}">
      <text>
        <r>
          <rPr>
            <sz val="8"/>
            <color indexed="81"/>
            <rFont val="Arial"/>
            <family val="2"/>
          </rPr>
          <t>¿Afectar al grupo de funcionarios del proceso?</t>
        </r>
      </text>
    </comment>
    <comment ref="R9" authorId="0" shapeId="0" xr:uid="{0B2F25C3-EDE6-4372-800E-93FF99FDC239}">
      <text>
        <r>
          <rPr>
            <sz val="8"/>
            <color indexed="81"/>
            <rFont val="Arial"/>
            <family val="2"/>
          </rPr>
          <t>¿Afectar el cumplimiento de metas y objetivos de la dependencia?</t>
        </r>
      </text>
    </comment>
    <comment ref="S9" authorId="0" shapeId="0" xr:uid="{EC99262C-76E7-424F-94C8-A9766E46CC0E}">
      <text>
        <r>
          <rPr>
            <sz val="8"/>
            <color indexed="81"/>
            <rFont val="Arial"/>
            <family val="2"/>
          </rPr>
          <t>¿Afectar el cumplimiento de misión de la Entidad?</t>
        </r>
      </text>
    </comment>
    <comment ref="T9" authorId="0" shapeId="0" xr:uid="{4C13870A-CD6C-4613-8500-D758DB053827}">
      <text>
        <r>
          <rPr>
            <sz val="8"/>
            <color indexed="81"/>
            <rFont val="Arial"/>
            <family val="2"/>
          </rPr>
          <t>¿Afectar el cumplimiento de la misión del sector al que pertenece la Entidad?</t>
        </r>
      </text>
    </comment>
    <comment ref="U9" authorId="0" shapeId="0" xr:uid="{AE30B75E-EDFF-40CB-9072-38FE7F5A4CC3}">
      <text>
        <r>
          <rPr>
            <sz val="8"/>
            <color indexed="81"/>
            <rFont val="Arial"/>
            <family val="2"/>
          </rPr>
          <t>¿Generar pérdida de confianza de la Entidad, afectando su reputación?</t>
        </r>
      </text>
    </comment>
    <comment ref="V9" authorId="0" shapeId="0" xr:uid="{EE44DDC3-30D9-455C-B154-CF8ECE46925F}">
      <text>
        <r>
          <rPr>
            <sz val="8"/>
            <color indexed="81"/>
            <rFont val="Arial"/>
            <family val="2"/>
          </rPr>
          <t>¿Generar pérdida de recursos económicos?</t>
        </r>
      </text>
    </comment>
    <comment ref="W9" authorId="0" shapeId="0" xr:uid="{B156ABB9-3488-496C-BB37-725098A62295}">
      <text>
        <r>
          <rPr>
            <sz val="8"/>
            <color indexed="81"/>
            <rFont val="Arial"/>
            <family val="2"/>
          </rPr>
          <t>¿Afectar la generación de los productos o la prestación de servicios?</t>
        </r>
      </text>
    </comment>
    <comment ref="X9" authorId="0" shapeId="0" xr:uid="{3C9A8D25-2476-4901-97E9-05B117672909}">
      <text>
        <r>
          <rPr>
            <sz val="8"/>
            <color indexed="81"/>
            <rFont val="Arial"/>
            <family val="2"/>
          </rPr>
          <t>¿Dar lugar al detrimento de calidad de vida de la comunidad por la pérdida del bien o servicios o los recursos públicos?</t>
        </r>
      </text>
    </comment>
    <comment ref="Y9" authorId="0" shapeId="0" xr:uid="{3A607343-27D6-4615-A2CB-92C1EF88BCE2}">
      <text>
        <r>
          <rPr>
            <sz val="8"/>
            <color indexed="81"/>
            <rFont val="Arial"/>
            <family val="2"/>
          </rPr>
          <t>¿Generar pérdida de información de la Entidad?</t>
        </r>
      </text>
    </comment>
    <comment ref="Z9" authorId="0" shapeId="0" xr:uid="{A72900D2-C487-4B63-97EF-E98D6759B014}">
      <text>
        <r>
          <rPr>
            <sz val="8"/>
            <color indexed="81"/>
            <rFont val="Arial"/>
            <family val="2"/>
          </rPr>
          <t>¿Generar intervención de los órganos de control, de la Fiscalía, u otro ente?</t>
        </r>
      </text>
    </comment>
    <comment ref="AA9" authorId="0" shapeId="0" xr:uid="{2CDE247E-9B85-421D-9B9C-FE4940D7BC2E}">
      <text>
        <r>
          <rPr>
            <sz val="8"/>
            <color indexed="81"/>
            <rFont val="Arial"/>
            <family val="2"/>
          </rPr>
          <t>¿Dar lugar a procesos sancionatorios?</t>
        </r>
      </text>
    </comment>
    <comment ref="AB9" authorId="0" shapeId="0" xr:uid="{A01C1452-1CBA-4D98-8EC7-1A823908B12C}">
      <text>
        <r>
          <rPr>
            <sz val="8"/>
            <color indexed="81"/>
            <rFont val="Arial"/>
            <family val="2"/>
          </rPr>
          <t>¿Dar lugar a procesos disciplinarios?</t>
        </r>
      </text>
    </comment>
    <comment ref="AC9" authorId="0" shapeId="0" xr:uid="{68B8CF14-8B63-4615-A810-C230349B1577}">
      <text>
        <r>
          <rPr>
            <sz val="8"/>
            <color indexed="81"/>
            <rFont val="Arial"/>
            <family val="2"/>
          </rPr>
          <t>¿Dar lugar a procesos fiscales?</t>
        </r>
      </text>
    </comment>
    <comment ref="AD9" authorId="0" shapeId="0" xr:uid="{4B22F544-816C-453E-A7F1-684EA96F04A5}">
      <text>
        <r>
          <rPr>
            <sz val="8"/>
            <color indexed="81"/>
            <rFont val="Arial"/>
            <family val="2"/>
          </rPr>
          <t>¿Dar lugar a procesos penales?</t>
        </r>
      </text>
    </comment>
    <comment ref="AE9" authorId="0" shapeId="0" xr:uid="{B87B6E8B-BF33-4C61-B359-B8560B5ED5AC}">
      <text>
        <r>
          <rPr>
            <sz val="8"/>
            <color indexed="81"/>
            <rFont val="Arial"/>
            <family val="2"/>
          </rPr>
          <t>¿Generar pérdida de credibilidad del sector?</t>
        </r>
      </text>
    </comment>
    <comment ref="AF9" authorId="0" shapeId="0" xr:uid="{87816A05-3814-4870-9997-8DCB1FFD55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7587C7DF-186A-49E5-890D-4D362323085C}">
      <text>
        <r>
          <rPr>
            <sz val="8"/>
            <color indexed="81"/>
            <rFont val="Arial"/>
            <family val="2"/>
          </rPr>
          <t>¿Afectar la imagen regional?</t>
        </r>
      </text>
    </comment>
    <comment ref="AH9" authorId="0" shapeId="0" xr:uid="{419DAC8D-44D5-46DC-BB3D-318C5EB49466}">
      <text>
        <r>
          <rPr>
            <sz val="8"/>
            <color indexed="81"/>
            <rFont val="Arial"/>
            <family val="2"/>
          </rPr>
          <t>¿Afectar la imagen nacional?</t>
        </r>
      </text>
    </comment>
    <comment ref="AI9" authorId="0" shapeId="0" xr:uid="{EF92DE1E-600F-4C37-8998-722EFE13B634}">
      <text>
        <r>
          <rPr>
            <sz val="8"/>
            <color indexed="81"/>
            <rFont val="Arial"/>
            <family val="2"/>
          </rPr>
          <t>¿Genera Impacto ambiental?</t>
        </r>
      </text>
    </comment>
    <comment ref="AU9" authorId="0" shapeId="0" xr:uid="{286966DA-A683-4428-AC70-7EF55B3D44E2}">
      <text>
        <r>
          <rPr>
            <sz val="8"/>
            <color indexed="81"/>
            <rFont val="Arial"/>
            <family val="2"/>
          </rPr>
          <t>¿Existen un responsable asignado a la ejecución del control?</t>
        </r>
      </text>
    </comment>
    <comment ref="AV9" authorId="0" shapeId="0" xr:uid="{FFF1543F-5FA2-44A8-A718-4C86E11AD2BC}">
      <text>
        <r>
          <rPr>
            <sz val="9"/>
            <color indexed="81"/>
            <rFont val="Tahoma"/>
            <family val="2"/>
          </rPr>
          <t>El responsable tiene autoridad y adecuada segregación de funciones en la ejecución del control?</t>
        </r>
      </text>
    </comment>
    <comment ref="AW9" authorId="0" shapeId="0" xr:uid="{34063A6A-5665-4132-9187-C990A1C32CD3}">
      <text>
        <r>
          <rPr>
            <sz val="8"/>
            <color indexed="81"/>
            <rFont val="Arial"/>
            <family val="2"/>
          </rPr>
          <t>¿La oportunidad en que se ejecuta el control ayuda a prevenir la mitigación del riesgo o a detectar la materialización del riesgo de manera oportuna?</t>
        </r>
      </text>
    </comment>
    <comment ref="AX9" authorId="0" shapeId="0" xr:uid="{9B8294D1-CBE2-4A21-A892-1CA735F49AE3}">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4AB2B55-F824-4080-B13D-537941A0A906}">
      <text>
        <r>
          <rPr>
            <sz val="8"/>
            <color indexed="81"/>
            <rFont val="Arial"/>
            <family val="2"/>
          </rPr>
          <t>¿La fuente de información que se utiliza en el desarrollo del control es información confiable que permita mitigar el riesgo?.</t>
        </r>
      </text>
    </comment>
    <comment ref="AZ9" authorId="0" shapeId="0" xr:uid="{6F8C7BE8-89D0-4724-A151-351F17078D3E}">
      <text>
        <r>
          <rPr>
            <sz val="8"/>
            <color indexed="81"/>
            <rFont val="Arial"/>
            <family val="2"/>
          </rPr>
          <t>¿Las observaciones, desviaciones o diferencias identificadas como resultados de la ejecución del control son investigadas y resueltas de manera oportuna?</t>
        </r>
      </text>
    </comment>
    <comment ref="BA9" authorId="0" shapeId="0" xr:uid="{FA60AD57-8ABF-47CC-8C1C-144777E37570}">
      <text>
        <r>
          <rPr>
            <sz val="8"/>
            <color indexed="81"/>
            <rFont val="Arial"/>
            <family val="2"/>
          </rPr>
          <t>¿Se deja evidencia o rastro de la ejecución del control, que permita a cualquier tercero con la evidencia, llegar a la misma conclusión?.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C3555DE3-CCB4-47C6-82D9-BF51018A38D7}">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DD2FBCD7-F72B-4525-815B-1DAD71662FA8}">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7B571C2A-3538-46DB-8385-F34479A38EDE}">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2C557EC0-7739-418E-97A1-81F3006215C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9F3158BF-1174-4839-822C-2DF3412F498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66199E5-BEFA-42B1-97F4-07BCE86A5450}">
      <text>
        <r>
          <rPr>
            <sz val="8"/>
            <color indexed="81"/>
            <rFont val="Arial"/>
            <family val="2"/>
          </rPr>
          <t>¿Afectar al grupo de funcionarios del proceso?</t>
        </r>
      </text>
    </comment>
    <comment ref="R9" authorId="0" shapeId="0" xr:uid="{8AEC9728-697B-4E35-A282-A9B102918EC3}">
      <text>
        <r>
          <rPr>
            <sz val="8"/>
            <color indexed="81"/>
            <rFont val="Arial"/>
            <family val="2"/>
          </rPr>
          <t>¿Afectar el cumplimiento de metas y objetivos de la dependencia?</t>
        </r>
      </text>
    </comment>
    <comment ref="S9" authorId="0" shapeId="0" xr:uid="{199486E1-635F-4645-A32F-F787DF0F129F}">
      <text>
        <r>
          <rPr>
            <sz val="8"/>
            <color indexed="81"/>
            <rFont val="Arial"/>
            <family val="2"/>
          </rPr>
          <t>¿Afectar el cumplimiento de misión de la Entidad?</t>
        </r>
      </text>
    </comment>
    <comment ref="T9" authorId="0" shapeId="0" xr:uid="{BFF573F6-FDF0-40A7-83B8-498BB61B63F2}">
      <text>
        <r>
          <rPr>
            <sz val="8"/>
            <color indexed="81"/>
            <rFont val="Arial"/>
            <family val="2"/>
          </rPr>
          <t>¿Afectar el cumplimiento de la misión del sector al que pertenece la Entidad?</t>
        </r>
      </text>
    </comment>
    <comment ref="U9" authorId="0" shapeId="0" xr:uid="{E928C7AF-A0A8-4E4A-9121-C9190E5E7A6D}">
      <text>
        <r>
          <rPr>
            <sz val="8"/>
            <color indexed="81"/>
            <rFont val="Arial"/>
            <family val="2"/>
          </rPr>
          <t>¿Generar pérdida de confianza de la Entidad, afectando su reputación?</t>
        </r>
      </text>
    </comment>
    <comment ref="V9" authorId="0" shapeId="0" xr:uid="{0345B06A-6BC4-4A80-B0A8-183C7CCD3A0E}">
      <text>
        <r>
          <rPr>
            <sz val="8"/>
            <color indexed="81"/>
            <rFont val="Arial"/>
            <family val="2"/>
          </rPr>
          <t>¿Generar pérdida de recursos económicos?</t>
        </r>
      </text>
    </comment>
    <comment ref="W9" authorId="0" shapeId="0" xr:uid="{D71CCCA7-02AC-4B9A-8539-9450E0E00B4A}">
      <text>
        <r>
          <rPr>
            <sz val="8"/>
            <color indexed="81"/>
            <rFont val="Arial"/>
            <family val="2"/>
          </rPr>
          <t>¿Afectar la generación de los productos o la prestación de servicios?</t>
        </r>
      </text>
    </comment>
    <comment ref="X9" authorId="0" shapeId="0" xr:uid="{52FF7D0C-5D66-4C5F-9057-6DCE8E14CF5C}">
      <text>
        <r>
          <rPr>
            <sz val="8"/>
            <color indexed="81"/>
            <rFont val="Arial"/>
            <family val="2"/>
          </rPr>
          <t>¿Dar lugar al detrimento de calidad de vida de la comunidad por la pérdida del bien o servicios o los recursos públicos?</t>
        </r>
      </text>
    </comment>
    <comment ref="Y9" authorId="0" shapeId="0" xr:uid="{F69CC05D-84B0-462E-855A-0A2BE1C11AAE}">
      <text>
        <r>
          <rPr>
            <sz val="8"/>
            <color indexed="81"/>
            <rFont val="Arial"/>
            <family val="2"/>
          </rPr>
          <t>¿Generar pérdida de información de la Entidad?</t>
        </r>
      </text>
    </comment>
    <comment ref="Z9" authorId="0" shapeId="0" xr:uid="{DFD5C74A-62B4-4DAA-8DB5-A938E0623601}">
      <text>
        <r>
          <rPr>
            <sz val="8"/>
            <color indexed="81"/>
            <rFont val="Arial"/>
            <family val="2"/>
          </rPr>
          <t>¿Generar intervención de los órganos de control, de la Fiscalía, u otro ente?</t>
        </r>
      </text>
    </comment>
    <comment ref="AA9" authorId="0" shapeId="0" xr:uid="{2048CD50-8659-42F9-8E68-6B7096AEAC2E}">
      <text>
        <r>
          <rPr>
            <sz val="8"/>
            <color indexed="81"/>
            <rFont val="Arial"/>
            <family val="2"/>
          </rPr>
          <t>¿Dar lugar a procesos sancionatorios?</t>
        </r>
      </text>
    </comment>
    <comment ref="AB9" authorId="0" shapeId="0" xr:uid="{286DB734-2FBB-44A8-BB35-4042644452E8}">
      <text>
        <r>
          <rPr>
            <sz val="8"/>
            <color indexed="81"/>
            <rFont val="Arial"/>
            <family val="2"/>
          </rPr>
          <t>¿Dar lugar a procesos disciplinarios?</t>
        </r>
      </text>
    </comment>
    <comment ref="AC9" authorId="0" shapeId="0" xr:uid="{1D097BE8-36F0-496D-8F98-AEE3EFB2ACB4}">
      <text>
        <r>
          <rPr>
            <sz val="8"/>
            <color indexed="81"/>
            <rFont val="Arial"/>
            <family val="2"/>
          </rPr>
          <t>¿Dar lugar a procesos fiscales?</t>
        </r>
      </text>
    </comment>
    <comment ref="AD9" authorId="0" shapeId="0" xr:uid="{10D2FFA1-EF54-4D2F-9777-3F2B43173FD5}">
      <text>
        <r>
          <rPr>
            <sz val="8"/>
            <color indexed="81"/>
            <rFont val="Arial"/>
            <family val="2"/>
          </rPr>
          <t>¿Dar lugar a procesos penales?</t>
        </r>
      </text>
    </comment>
    <comment ref="AE9" authorId="0" shapeId="0" xr:uid="{6A3146C8-B47F-4622-884E-EBC181FD3E14}">
      <text>
        <r>
          <rPr>
            <sz val="8"/>
            <color indexed="81"/>
            <rFont val="Arial"/>
            <family val="2"/>
          </rPr>
          <t>¿Generar pérdida de credibilidad del sector?</t>
        </r>
      </text>
    </comment>
    <comment ref="AF9" authorId="0" shapeId="0" xr:uid="{370756A1-2994-4FE4-BE46-3C7C6ECF66A2}">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15EB7562-8A5E-48AD-970B-B383B08BF4B2}">
      <text>
        <r>
          <rPr>
            <sz val="8"/>
            <color indexed="81"/>
            <rFont val="Arial"/>
            <family val="2"/>
          </rPr>
          <t>¿Afectar la imagen regional?</t>
        </r>
      </text>
    </comment>
    <comment ref="AH9" authorId="0" shapeId="0" xr:uid="{BF9BA9F9-753D-4BE2-8731-B35DAFD6338C}">
      <text>
        <r>
          <rPr>
            <sz val="8"/>
            <color indexed="81"/>
            <rFont val="Arial"/>
            <family val="2"/>
          </rPr>
          <t>¿Afectar la imagen nacional?</t>
        </r>
      </text>
    </comment>
    <comment ref="AI9" authorId="0" shapeId="0" xr:uid="{615718D2-C7EE-4C91-87C7-C9767FB3A317}">
      <text>
        <r>
          <rPr>
            <sz val="8"/>
            <color indexed="81"/>
            <rFont val="Arial"/>
            <family val="2"/>
          </rPr>
          <t>¿Genera Impacto ambiental?</t>
        </r>
      </text>
    </comment>
    <comment ref="AU9" authorId="0" shapeId="0" xr:uid="{3EEA04C3-77DA-4D60-AB37-3D40760A1347}">
      <text>
        <r>
          <rPr>
            <sz val="8"/>
            <color indexed="81"/>
            <rFont val="Arial"/>
            <family val="2"/>
          </rPr>
          <t>¿Existen un responsable asignado a la ejecución del control?</t>
        </r>
      </text>
    </comment>
    <comment ref="AV9" authorId="0" shapeId="0" xr:uid="{D22DF6AE-1CAD-4E2B-90A0-6C3E608EEF99}">
      <text>
        <r>
          <rPr>
            <sz val="9"/>
            <color indexed="81"/>
            <rFont val="Tahoma"/>
            <family val="2"/>
          </rPr>
          <t>El responsable tiene autoridad y adecuada segregación de funciones en la ejecución del control?</t>
        </r>
      </text>
    </comment>
    <comment ref="AW9" authorId="0" shapeId="0" xr:uid="{BE96626C-779A-4695-B4DD-EB0BEA9400C4}">
      <text>
        <r>
          <rPr>
            <sz val="8"/>
            <color indexed="81"/>
            <rFont val="Arial"/>
            <family val="2"/>
          </rPr>
          <t>¿La oportunidad en que se ejecuta el control ayuda a prevenir la mitigación del riesgo o a detectar la materialización del riesgo de manera oportuna?</t>
        </r>
      </text>
    </comment>
    <comment ref="AX9" authorId="0" shapeId="0" xr:uid="{04A80BAD-A6D9-43C3-983B-7D86E1CFA1DF}">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84E2A7EE-AD8F-4580-81E2-E973CFDD4CA0}">
      <text>
        <r>
          <rPr>
            <sz val="8"/>
            <color indexed="81"/>
            <rFont val="Arial"/>
            <family val="2"/>
          </rPr>
          <t>¿La fuente de información que se utiliza en el desarrollo del control es información confiable que permita mitigar el riesgo?.</t>
        </r>
      </text>
    </comment>
    <comment ref="AZ9" authorId="0" shapeId="0" xr:uid="{850646CC-DE90-4F55-B343-8BE7738ADA24}">
      <text>
        <r>
          <rPr>
            <sz val="8"/>
            <color indexed="81"/>
            <rFont val="Arial"/>
            <family val="2"/>
          </rPr>
          <t>¿Las observaciones, desviaciones o diferencias identificadas como resultados de la ejecución del control son investigadas y resueltas de manera oportuna?</t>
        </r>
      </text>
    </comment>
    <comment ref="BA9" authorId="0" shapeId="0" xr:uid="{6C1B5A90-D0E1-4895-B9C8-59F903F026D5}">
      <text>
        <r>
          <rPr>
            <sz val="8"/>
            <color indexed="81"/>
            <rFont val="Arial"/>
            <family val="2"/>
          </rPr>
          <t>¿Se deja evidencia o rastro de la ejecución del control, que permita a cualquier tercero con la evidencia, llegar a la misma conclusión?.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1C278AD9-6E6C-4565-AC7F-70CFBF59C33B}">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A2180DA1-3C9C-4F03-8F8F-2185032648AA}">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67ED057F-25C1-4D0F-9BF8-18AB41BEB36E}">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CAB8BB9A-D2F7-4ABE-8381-FD5760D70D9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A850708A-55ED-40DC-BA53-711670B9120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2683E2E7-A872-493B-83EF-BCB26BE06FBA}">
      <text>
        <r>
          <rPr>
            <sz val="8"/>
            <color indexed="81"/>
            <rFont val="Arial"/>
            <family val="2"/>
          </rPr>
          <t>¿Afectar al grupo de funcionarios del proceso?</t>
        </r>
      </text>
    </comment>
    <comment ref="R9" authorId="0" shapeId="0" xr:uid="{D50C36CD-DA5F-4012-9FF9-89E1EFAE2DA5}">
      <text>
        <r>
          <rPr>
            <sz val="8"/>
            <color indexed="81"/>
            <rFont val="Arial"/>
            <family val="2"/>
          </rPr>
          <t>¿Afectar el cumplimiento de metas y objetivos de la dependencia?</t>
        </r>
      </text>
    </comment>
    <comment ref="S9" authorId="0" shapeId="0" xr:uid="{84568B15-846E-49A9-90D4-EBDB9EB2EA06}">
      <text>
        <r>
          <rPr>
            <sz val="8"/>
            <color indexed="81"/>
            <rFont val="Arial"/>
            <family val="2"/>
          </rPr>
          <t>¿Afectar el cumplimiento de misión de la Entidad?</t>
        </r>
      </text>
    </comment>
    <comment ref="T9" authorId="0" shapeId="0" xr:uid="{FF3EA320-8FDD-4FF8-ABCC-672736E2337F}">
      <text>
        <r>
          <rPr>
            <sz val="8"/>
            <color indexed="81"/>
            <rFont val="Arial"/>
            <family val="2"/>
          </rPr>
          <t>¿Afectar el cumplimiento de la misión del sector al que pertenece la Entidad?</t>
        </r>
      </text>
    </comment>
    <comment ref="U9" authorId="0" shapeId="0" xr:uid="{3303BF77-3F82-4995-AEF7-642BC255C95F}">
      <text>
        <r>
          <rPr>
            <sz val="8"/>
            <color indexed="81"/>
            <rFont val="Arial"/>
            <family val="2"/>
          </rPr>
          <t>¿Generar pérdida de confianza de la Entidad, afectando su reputación?</t>
        </r>
      </text>
    </comment>
    <comment ref="V9" authorId="0" shapeId="0" xr:uid="{DE8003B4-9427-4719-A576-F060A0B5CDDF}">
      <text>
        <r>
          <rPr>
            <sz val="8"/>
            <color indexed="81"/>
            <rFont val="Arial"/>
            <family val="2"/>
          </rPr>
          <t>¿Generar pérdida de recursos económicos?</t>
        </r>
      </text>
    </comment>
    <comment ref="W9" authorId="0" shapeId="0" xr:uid="{9EA7B385-96BD-48A5-99CD-182E132F88E0}">
      <text>
        <r>
          <rPr>
            <sz val="8"/>
            <color indexed="81"/>
            <rFont val="Arial"/>
            <family val="2"/>
          </rPr>
          <t>¿Afectar la generación de los productos o la prestación de servicios?</t>
        </r>
      </text>
    </comment>
    <comment ref="X9" authorId="0" shapeId="0" xr:uid="{E64615DD-06FC-49D8-A948-260483F6071C}">
      <text>
        <r>
          <rPr>
            <sz val="8"/>
            <color indexed="81"/>
            <rFont val="Arial"/>
            <family val="2"/>
          </rPr>
          <t>¿Dar lugar al detrimento de calidad de vida de la comunidad por la pérdida del bien o servicios o los recursos públicos?</t>
        </r>
      </text>
    </comment>
    <comment ref="Y9" authorId="0" shapeId="0" xr:uid="{B9C6956B-3378-40AA-B3E9-F7C1EAE85A9F}">
      <text>
        <r>
          <rPr>
            <sz val="8"/>
            <color indexed="81"/>
            <rFont val="Arial"/>
            <family val="2"/>
          </rPr>
          <t>¿Generar pérdida de información de la Entidad?</t>
        </r>
      </text>
    </comment>
    <comment ref="Z9" authorId="0" shapeId="0" xr:uid="{AFF94B87-540F-46AF-9D9B-432259C07C4D}">
      <text>
        <r>
          <rPr>
            <sz val="8"/>
            <color indexed="81"/>
            <rFont val="Arial"/>
            <family val="2"/>
          </rPr>
          <t>¿Generar intervención de los órganos de control, de la Fiscalía, u otro ente?</t>
        </r>
      </text>
    </comment>
    <comment ref="AA9" authorId="0" shapeId="0" xr:uid="{B4054282-4B99-4051-92DC-1C4065A90647}">
      <text>
        <r>
          <rPr>
            <sz val="8"/>
            <color indexed="81"/>
            <rFont val="Arial"/>
            <family val="2"/>
          </rPr>
          <t>¿Dar lugar a procesos sancionatorios?</t>
        </r>
      </text>
    </comment>
    <comment ref="AB9" authorId="0" shapeId="0" xr:uid="{0AA5253D-BEB8-479A-B77A-27AAA03ED646}">
      <text>
        <r>
          <rPr>
            <sz val="8"/>
            <color indexed="81"/>
            <rFont val="Arial"/>
            <family val="2"/>
          </rPr>
          <t>¿Dar lugar a procesos disciplinarios?</t>
        </r>
      </text>
    </comment>
    <comment ref="AC9" authorId="0" shapeId="0" xr:uid="{A970159E-57CB-4B6C-8B84-1341E19D8DEE}">
      <text>
        <r>
          <rPr>
            <sz val="8"/>
            <color indexed="81"/>
            <rFont val="Arial"/>
            <family val="2"/>
          </rPr>
          <t>¿Dar lugar a procesos fiscales?</t>
        </r>
      </text>
    </comment>
    <comment ref="AD9" authorId="0" shapeId="0" xr:uid="{A730C349-4492-4EE0-B1FE-2D8ED66AB342}">
      <text>
        <r>
          <rPr>
            <sz val="8"/>
            <color indexed="81"/>
            <rFont val="Arial"/>
            <family val="2"/>
          </rPr>
          <t>¿Dar lugar a procesos penales?</t>
        </r>
      </text>
    </comment>
    <comment ref="AE9" authorId="0" shapeId="0" xr:uid="{01AD5F0B-BC19-4655-8FAC-A19AE8985D56}">
      <text>
        <r>
          <rPr>
            <sz val="8"/>
            <color indexed="81"/>
            <rFont val="Arial"/>
            <family val="2"/>
          </rPr>
          <t>¿Generar pérdida de credibilidad del sector?</t>
        </r>
      </text>
    </comment>
    <comment ref="AF9" authorId="0" shapeId="0" xr:uid="{7FDD083D-7895-4ABF-A797-BF01A57795BC}">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4D0FF428-5987-436F-A8C6-4929A15E859B}">
      <text>
        <r>
          <rPr>
            <sz val="8"/>
            <color indexed="81"/>
            <rFont val="Arial"/>
            <family val="2"/>
          </rPr>
          <t>¿Afectar la imagen regional?</t>
        </r>
      </text>
    </comment>
    <comment ref="AH9" authorId="0" shapeId="0" xr:uid="{EC4C1590-010B-4CDE-80C6-F973BB7491B0}">
      <text>
        <r>
          <rPr>
            <sz val="8"/>
            <color indexed="81"/>
            <rFont val="Arial"/>
            <family val="2"/>
          </rPr>
          <t>¿Afectar la imagen nacional?</t>
        </r>
      </text>
    </comment>
    <comment ref="AI9" authorId="0" shapeId="0" xr:uid="{90CF3AE1-7288-4E61-9A9F-445E73EE2313}">
      <text>
        <r>
          <rPr>
            <sz val="8"/>
            <color indexed="81"/>
            <rFont val="Arial"/>
            <family val="2"/>
          </rPr>
          <t>¿Genera Impacto ambiental?</t>
        </r>
      </text>
    </comment>
    <comment ref="AU9" authorId="0" shapeId="0" xr:uid="{10FA678F-E875-417D-AE38-C5B6CF963530}">
      <text>
        <r>
          <rPr>
            <sz val="8"/>
            <color indexed="81"/>
            <rFont val="Arial"/>
            <family val="2"/>
          </rPr>
          <t>¿Existen un responsable asignado a la ejecución del control?</t>
        </r>
      </text>
    </comment>
    <comment ref="AV9" authorId="0" shapeId="0" xr:uid="{1D5C5110-EB22-4188-8016-24E9A219EE37}">
      <text>
        <r>
          <rPr>
            <sz val="9"/>
            <color indexed="81"/>
            <rFont val="Tahoma"/>
            <family val="2"/>
          </rPr>
          <t>El responsable tiene autoridad y adecuada segregación de funciones en la ejecución del control?</t>
        </r>
      </text>
    </comment>
    <comment ref="AW9" authorId="0" shapeId="0" xr:uid="{35CCC15F-7559-4696-ACD3-5E2F65B7D68C}">
      <text>
        <r>
          <rPr>
            <sz val="8"/>
            <color indexed="81"/>
            <rFont val="Arial"/>
            <family val="2"/>
          </rPr>
          <t>¿La oportunidad en que se ejecuta el control ayuda a prevenir la mitigación del riesgo o a detectar la materialización del riesgo de manera oportuna?</t>
        </r>
      </text>
    </comment>
    <comment ref="AX9" authorId="0" shapeId="0" xr:uid="{328DDEA1-5AB6-4046-AE0E-A46A9CB5DF53}">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690344CE-AEC6-42FB-A082-10C18BBD167B}">
      <text>
        <r>
          <rPr>
            <sz val="8"/>
            <color indexed="81"/>
            <rFont val="Arial"/>
            <family val="2"/>
          </rPr>
          <t>¿La fuente de información que se utiliza en el desarrollo del control es información confiable que permita mitigar el riesgo?.</t>
        </r>
      </text>
    </comment>
    <comment ref="AZ9" authorId="0" shapeId="0" xr:uid="{49DDDECF-7DD0-4CCE-9144-F7A7370974BA}">
      <text>
        <r>
          <rPr>
            <sz val="8"/>
            <color indexed="81"/>
            <rFont val="Arial"/>
            <family val="2"/>
          </rPr>
          <t>¿Las observaciones, desviaciones o diferencias identificadas como resultados de la ejecución del control son investigadas y resueltas de manera oportuna?</t>
        </r>
      </text>
    </comment>
    <comment ref="BA9" authorId="0" shapeId="0" xr:uid="{F448F3C3-2337-42E5-9F68-6A89D63ADC04}">
      <text>
        <r>
          <rPr>
            <sz val="8"/>
            <color indexed="81"/>
            <rFont val="Arial"/>
            <family val="2"/>
          </rPr>
          <t>¿Se deja evidencia o rastro de la ejecución del control, que permita a cualquier tercero con la evidencia, llegar a la misma conclusión?.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DC222C1B-4819-4399-8D3B-9F45238C9AD5}">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69CAA85E-C1E4-4E46-A4D8-17E203ECEDC3}">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A73CC254-048B-4B9E-94FF-6E470D9AEB1E}">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3302BA6E-AD88-4943-ABFA-A05C551441FA}">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C5D23E72-A281-4EC0-A96E-E74840EB45B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9BC0FF22-047F-4D28-8390-85E532B13C46}">
      <text>
        <r>
          <rPr>
            <sz val="8"/>
            <color indexed="81"/>
            <rFont val="Arial"/>
            <family val="2"/>
          </rPr>
          <t>¿Afectar al grupo de funcionarios del proceso?</t>
        </r>
      </text>
    </comment>
    <comment ref="R9" authorId="0" shapeId="0" xr:uid="{DE2AD8A3-0D8D-4415-988C-569AB5E47BAF}">
      <text>
        <r>
          <rPr>
            <sz val="8"/>
            <color indexed="81"/>
            <rFont val="Arial"/>
            <family val="2"/>
          </rPr>
          <t>¿Afectar el cumplimiento de metas y objetivos de la dependencia?</t>
        </r>
      </text>
    </comment>
    <comment ref="S9" authorId="0" shapeId="0" xr:uid="{D35AE7A8-DD9B-4512-B930-D0E1FC686D2F}">
      <text>
        <r>
          <rPr>
            <sz val="8"/>
            <color indexed="81"/>
            <rFont val="Arial"/>
            <family val="2"/>
          </rPr>
          <t>¿Afectar el cumplimiento de misión de la Entidad?</t>
        </r>
      </text>
    </comment>
    <comment ref="T9" authorId="0" shapeId="0" xr:uid="{F0B0FAEB-979D-4FAA-A97D-BCAA0239E2F1}">
      <text>
        <r>
          <rPr>
            <sz val="8"/>
            <color indexed="81"/>
            <rFont val="Arial"/>
            <family val="2"/>
          </rPr>
          <t>¿Afectar el cumplimiento de la misión del sector al que pertenece la Entidad?</t>
        </r>
      </text>
    </comment>
    <comment ref="U9" authorId="0" shapeId="0" xr:uid="{D1D9A6BC-32D2-488F-A0F3-8C9C99847AFC}">
      <text>
        <r>
          <rPr>
            <sz val="8"/>
            <color indexed="81"/>
            <rFont val="Arial"/>
            <family val="2"/>
          </rPr>
          <t>¿Generar pérdida de confianza de la Entidad, afectando su reputación?</t>
        </r>
      </text>
    </comment>
    <comment ref="V9" authorId="0" shapeId="0" xr:uid="{5D0681F2-1603-4CF1-8BD8-F210276E6F1A}">
      <text>
        <r>
          <rPr>
            <sz val="8"/>
            <color indexed="81"/>
            <rFont val="Arial"/>
            <family val="2"/>
          </rPr>
          <t>¿Generar pérdida de recursos económicos?</t>
        </r>
      </text>
    </comment>
    <comment ref="W9" authorId="0" shapeId="0" xr:uid="{1D3E8F34-F816-4602-A8D8-09A38CDDC4B1}">
      <text>
        <r>
          <rPr>
            <sz val="8"/>
            <color indexed="81"/>
            <rFont val="Arial"/>
            <family val="2"/>
          </rPr>
          <t>¿Afectar la generación de los productos o la prestación de servicios?</t>
        </r>
      </text>
    </comment>
    <comment ref="X9" authorId="0" shapeId="0" xr:uid="{02952633-4F96-42D7-B782-7B74A3DB9E9B}">
      <text>
        <r>
          <rPr>
            <sz val="8"/>
            <color indexed="81"/>
            <rFont val="Arial"/>
            <family val="2"/>
          </rPr>
          <t>¿Dar lugar al detrimento de calidad de vida de la comunidad por la pérdida del bien o servicios o los recursos públicos?</t>
        </r>
      </text>
    </comment>
    <comment ref="Y9" authorId="0" shapeId="0" xr:uid="{21FB4D77-BA58-453A-A441-1C4D65A4ECD5}">
      <text>
        <r>
          <rPr>
            <sz val="8"/>
            <color indexed="81"/>
            <rFont val="Arial"/>
            <family val="2"/>
          </rPr>
          <t>¿Generar pérdida de información de la Entidad?</t>
        </r>
      </text>
    </comment>
    <comment ref="Z9" authorId="0" shapeId="0" xr:uid="{651CB9D0-7E82-441C-A4A0-7D19418067A0}">
      <text>
        <r>
          <rPr>
            <sz val="8"/>
            <color indexed="81"/>
            <rFont val="Arial"/>
            <family val="2"/>
          </rPr>
          <t>¿Generar intervención de los órganos de control, de la Fiscalía, u otro ente?</t>
        </r>
      </text>
    </comment>
    <comment ref="AA9" authorId="0" shapeId="0" xr:uid="{7C6F5555-F9DE-4F0B-8FE9-D494EBFA053A}">
      <text>
        <r>
          <rPr>
            <sz val="8"/>
            <color indexed="81"/>
            <rFont val="Arial"/>
            <family val="2"/>
          </rPr>
          <t>¿Dar lugar a procesos sancionatorios?</t>
        </r>
      </text>
    </comment>
    <comment ref="AB9" authorId="0" shapeId="0" xr:uid="{C42DAA7B-BC1B-4CA9-95D3-6333B385F93C}">
      <text>
        <r>
          <rPr>
            <sz val="8"/>
            <color indexed="81"/>
            <rFont val="Arial"/>
            <family val="2"/>
          </rPr>
          <t>¿Dar lugar a procesos disciplinarios?</t>
        </r>
      </text>
    </comment>
    <comment ref="AC9" authorId="0" shapeId="0" xr:uid="{FC7B9C4D-C5E2-4425-A985-670728DD1222}">
      <text>
        <r>
          <rPr>
            <sz val="8"/>
            <color indexed="81"/>
            <rFont val="Arial"/>
            <family val="2"/>
          </rPr>
          <t>¿Dar lugar a procesos fiscales?</t>
        </r>
      </text>
    </comment>
    <comment ref="AD9" authorId="0" shapeId="0" xr:uid="{D67AB36F-C7DB-431D-B67A-02D659F1A2B8}">
      <text>
        <r>
          <rPr>
            <sz val="8"/>
            <color indexed="81"/>
            <rFont val="Arial"/>
            <family val="2"/>
          </rPr>
          <t>¿Dar lugar a procesos penales?</t>
        </r>
      </text>
    </comment>
    <comment ref="AE9" authorId="0" shapeId="0" xr:uid="{C00F3A7E-6F57-4C14-BCC6-C0B84732718D}">
      <text>
        <r>
          <rPr>
            <sz val="8"/>
            <color indexed="81"/>
            <rFont val="Arial"/>
            <family val="2"/>
          </rPr>
          <t>¿Generar pérdida de credibilidad del sector?</t>
        </r>
      </text>
    </comment>
    <comment ref="AF9" authorId="0" shapeId="0" xr:uid="{B234D92C-AB1E-449F-9BD4-5ABA198367B1}">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41DEFFE2-91A0-4AD3-9166-D588E1A1340F}">
      <text>
        <r>
          <rPr>
            <sz val="8"/>
            <color indexed="81"/>
            <rFont val="Arial"/>
            <family val="2"/>
          </rPr>
          <t>¿Afectar la imagen regional?</t>
        </r>
      </text>
    </comment>
    <comment ref="AH9" authorId="0" shapeId="0" xr:uid="{BBEC1DC3-503F-4654-836A-708B3AF41617}">
      <text>
        <r>
          <rPr>
            <sz val="8"/>
            <color indexed="81"/>
            <rFont val="Arial"/>
            <family val="2"/>
          </rPr>
          <t>¿Afectar la imagen nacional?</t>
        </r>
      </text>
    </comment>
    <comment ref="AI9" authorId="0" shapeId="0" xr:uid="{FE7D1CF3-3A7E-44AE-84F7-B8BA60034CEE}">
      <text>
        <r>
          <rPr>
            <sz val="8"/>
            <color indexed="81"/>
            <rFont val="Arial"/>
            <family val="2"/>
          </rPr>
          <t>¿Genera Impacto ambiental?</t>
        </r>
      </text>
    </comment>
    <comment ref="AU9" authorId="0" shapeId="0" xr:uid="{3AC163C0-B083-45B6-892B-DEE509B5D69B}">
      <text>
        <r>
          <rPr>
            <sz val="8"/>
            <color indexed="81"/>
            <rFont val="Arial"/>
            <family val="2"/>
          </rPr>
          <t>¿Existen un responsable asignado a la ejecución del control?</t>
        </r>
      </text>
    </comment>
    <comment ref="AV9" authorId="0" shapeId="0" xr:uid="{7BAD36CE-D0E1-46EF-851D-D4F5F2134643}">
      <text>
        <r>
          <rPr>
            <sz val="9"/>
            <color indexed="81"/>
            <rFont val="Tahoma"/>
            <family val="2"/>
          </rPr>
          <t>El responsable tiene autoridad y adecuada segregación de funciones en la ejecución del control?</t>
        </r>
      </text>
    </comment>
    <comment ref="AW9" authorId="0" shapeId="0" xr:uid="{15A1DEA2-0AC9-4DAA-A36A-6B9A285CB151}">
      <text>
        <r>
          <rPr>
            <sz val="8"/>
            <color indexed="81"/>
            <rFont val="Arial"/>
            <family val="2"/>
          </rPr>
          <t>¿La oportunidad en que se ejecuta el control ayuda a prevenir la mitigación del riesgo o a detectar la materialización del riesgo de manera oportuna?</t>
        </r>
      </text>
    </comment>
    <comment ref="AX9" authorId="0" shapeId="0" xr:uid="{862A9C1B-76A8-44C7-B1C9-A03782DC966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44F532B2-B774-428F-A85F-7303F4C4A61D}">
      <text>
        <r>
          <rPr>
            <sz val="8"/>
            <color indexed="81"/>
            <rFont val="Arial"/>
            <family val="2"/>
          </rPr>
          <t>¿La fuente de información que se utiliza en el desarrollo del control es información confiable que permita mitigar el riesgo?.</t>
        </r>
      </text>
    </comment>
    <comment ref="AZ9" authorId="0" shapeId="0" xr:uid="{E515861B-8DCA-4824-9A80-68166D780836}">
      <text>
        <r>
          <rPr>
            <sz val="8"/>
            <color indexed="81"/>
            <rFont val="Arial"/>
            <family val="2"/>
          </rPr>
          <t>¿Las observaciones, desviaciones o diferencias identificadas como resultados de la ejecución del control son investigadas y resueltas de manera oportuna?</t>
        </r>
      </text>
    </comment>
    <comment ref="BA9" authorId="0" shapeId="0" xr:uid="{2805485D-4449-4624-9596-73B8C2E4BC2B}">
      <text>
        <r>
          <rPr>
            <sz val="8"/>
            <color indexed="81"/>
            <rFont val="Arial"/>
            <family val="2"/>
          </rPr>
          <t>¿Se deja evidencia o rastro de la ejecución del control, que permita a cualquier tercero con la evidencia, llegar a la misma conclusión?.</t>
        </r>
      </text>
    </comment>
  </commentList>
</comments>
</file>

<file path=xl/sharedStrings.xml><?xml version="1.0" encoding="utf-8"?>
<sst xmlns="http://schemas.openxmlformats.org/spreadsheetml/2006/main" count="2427" uniqueCount="515">
  <si>
    <t>IDENTIFICACIÓN DEL RIESGO</t>
  </si>
  <si>
    <t>VALORACIÓN DEL RIESGO DE CORRUPCIÓN</t>
  </si>
  <si>
    <t>PROCESO</t>
  </si>
  <si>
    <t>CONSECUENCIA</t>
  </si>
  <si>
    <t>ACCIONES ASOCIADAS AL CONTROL</t>
  </si>
  <si>
    <t>PROBABILIDAD</t>
  </si>
  <si>
    <t>IMPACTO</t>
  </si>
  <si>
    <t>NIVEL DEL RIESGO</t>
  </si>
  <si>
    <t>ACCIONES</t>
  </si>
  <si>
    <t>Administración del Sistema Integrado de Gestión</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</si>
  <si>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</si>
  <si>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</si>
  <si>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</si>
  <si>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</si>
  <si>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</si>
  <si>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</si>
  <si>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</si>
  <si>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Contratación </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</si>
  <si>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</si>
  <si>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</si>
  <si>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</si>
  <si>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</si>
  <si>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</si>
  <si>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</si>
  <si>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</si>
  <si>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</si>
  <si>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</si>
  <si>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</si>
  <si>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</si>
  <si>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</si>
  <si>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</si>
  <si>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</si>
  <si>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</si>
  <si>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</si>
  <si>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</si>
  <si>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</si>
  <si>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</si>
  <si>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</si>
  <si>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</si>
  <si>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</si>
  <si>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</si>
  <si>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</si>
  <si>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</si>
  <si>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</si>
  <si>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</si>
  <si>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</si>
  <si>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</si>
  <si>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t>-</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</si>
  <si>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</si>
  <si>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t>OBJETIVO DEL PROCESO</t>
  </si>
  <si>
    <t>Naturaleza del control</t>
  </si>
  <si>
    <t>Criterios para la evaluación del Control</t>
  </si>
  <si>
    <t>#</t>
  </si>
  <si>
    <t>Descripción del Control</t>
  </si>
  <si>
    <t>Evaluación del Control</t>
  </si>
  <si>
    <t>FORMATO</t>
  </si>
  <si>
    <t xml:space="preserve"> - </t>
  </si>
  <si>
    <t>Periodicidad del Control</t>
  </si>
  <si>
    <t>Cargo Responsable del Control</t>
  </si>
  <si>
    <t>MAPA DE RIESGOS DE CORRUPCIÓN</t>
  </si>
  <si>
    <t>Principio de Procedencia: 1012.028.1</t>
  </si>
  <si>
    <t>DEFINICIÓN DEL RIESGO</t>
  </si>
  <si>
    <t>Responder las preguntas que se encuentran en los comentarios de los numerales del 1 al 19</t>
  </si>
  <si>
    <t>Evidencia</t>
  </si>
  <si>
    <t>1.1</t>
  </si>
  <si>
    <t>1.2</t>
  </si>
  <si>
    <t>ZONA DE RIESGO</t>
  </si>
  <si>
    <r>
      <t>El control se ejecuta de manera consistente por los responsables</t>
    </r>
    <r>
      <rPr>
        <b/>
        <sz val="10"/>
        <color theme="0"/>
        <rFont val="Arial"/>
        <family val="2"/>
      </rPr>
      <t xml:space="preserve"> (EJECUCIÓN)</t>
    </r>
  </si>
  <si>
    <t>Aplica plan de acción para fortalecer el control (SI/NO)</t>
  </si>
  <si>
    <t>VALORACIÓN DE CONTROLES</t>
  </si>
  <si>
    <r>
      <rPr>
        <b/>
        <sz val="10"/>
        <color theme="0"/>
        <rFont val="Arial"/>
        <family val="2"/>
      </rPr>
      <t>SOLIDEZ INDIVIDUAL</t>
    </r>
    <r>
      <rPr>
        <sz val="10"/>
        <color theme="0"/>
        <rFont val="Arial"/>
        <family val="2"/>
      </rPr>
      <t xml:space="preserve"> 
de cada control</t>
    </r>
  </si>
  <si>
    <t>SOLIDEZ DEL CONJUNTO DE LOS CONTROLES</t>
  </si>
  <si>
    <t>ANÁLISIS DEL RIESGO INHERENTE</t>
  </si>
  <si>
    <t>CONTROLES AYUDAN A DISMINUIR LA PROBABILIDAD</t>
  </si>
  <si>
    <t>VALORACIÓN DEL RIESGO RESIDUAL</t>
  </si>
  <si>
    <r>
      <rPr>
        <b/>
        <sz val="14"/>
        <color theme="1"/>
        <rFont val="Arial"/>
        <family val="2"/>
      </rPr>
      <t xml:space="preserve">Clave: </t>
    </r>
    <r>
      <rPr>
        <sz val="14"/>
        <color theme="1"/>
        <rFont val="Arial"/>
        <family val="2"/>
      </rPr>
      <t>GDIR-1.0-12-010</t>
    </r>
  </si>
  <si>
    <r>
      <rPr>
        <b/>
        <sz val="14"/>
        <color theme="1"/>
        <rFont val="Arial"/>
        <family val="2"/>
      </rPr>
      <t>Versión:</t>
    </r>
    <r>
      <rPr>
        <sz val="14"/>
        <color theme="1"/>
        <rFont val="Arial"/>
        <family val="2"/>
      </rPr>
      <t xml:space="preserve"> 03</t>
    </r>
  </si>
  <si>
    <r>
      <t xml:space="preserve">Fecha: </t>
    </r>
    <r>
      <rPr>
        <sz val="14"/>
        <color theme="1"/>
        <rFont val="Arial"/>
        <family val="2"/>
      </rPr>
      <t>08/OCT/2018</t>
    </r>
  </si>
  <si>
    <r>
      <t xml:space="preserve">Página: </t>
    </r>
    <r>
      <rPr>
        <sz val="14"/>
        <color theme="1"/>
        <rFont val="Arial"/>
        <family val="2"/>
      </rPr>
      <t>1 de 1</t>
    </r>
  </si>
  <si>
    <t>INDICADOR</t>
  </si>
  <si>
    <t>TRATAMIENTO DEL RIESGO</t>
  </si>
  <si>
    <t>Reducir el riesgo
Se adoptan medidas para reducir la probabilidad o el impacto del riesgo, o ambos; por lo general conlleva a la implementación de controles.</t>
  </si>
  <si>
    <t>Seleccione Tratamiento del Riesgo</t>
  </si>
  <si>
    <t>Evitar el riesgo
Se abandonan las actividades que dan lugar al riesgo, decidiendo no iniciar o no continuar con la actividad que causa el riesgo.</t>
  </si>
  <si>
    <t>Compartir el riesgo
Se reduce la probabilidad o el impacto del riesgo, transfiriendo o compartiendo una parte del riesgo. Los riesgos de corrupción, se pueden compartir pero no se puede transferir su responsabilidad.</t>
  </si>
  <si>
    <t>DESCRIPCIÓN DEL RIESGO</t>
  </si>
  <si>
    <t>Observaciones o desviaciones resultantes de ejecutar el control.</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</si>
  <si>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</si>
  <si>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El servidor público con acceso al sistema kactus, realice alteraciones en el registro de novedades tales como vacaciones, permisos,  planta, salario, con el objeto de beneficiar a terceros.</t>
  </si>
  <si>
    <t>SI</t>
  </si>
  <si>
    <t xml:space="preserve">El servidor público responsable  del Manual Especifico de Funciones realice modificaciones para beneficiar a terceros en el cumplimiento de los requisitos con el fin de nombrar, encargar, asignar, designar y/o comisionar. </t>
  </si>
  <si>
    <t>Que el servidor público que tiene acceso a la administración del sistema kactus, se deje influenciar por terceros para modificar a conveniencia las novedades.</t>
  </si>
  <si>
    <t xml:space="preserve">Probabilidad de que, por acción u omisión, abuso del poder y desviación de la gestión de lo público los servidores públicos utilicen la licencia de acceso a los sistemas de información de Talento Humano, para alterar la información para obtener un beneficio particular y/o de un tercero.  </t>
  </si>
  <si>
    <t>Probabilidad de que, por acción u omisión, abuso del poder y desviación de la gestión de lo público se modifique o altere el manual de funciones y competencias laborales para obtener un beneficio particular y/o de un tercero, para incorporar personal a la Entidad sin el cumplimiento de los requisitos legales.</t>
  </si>
  <si>
    <t xml:space="preserve">
1. Detrimento patrimonial
2. Afecta la imagen de la Entidad y del sector a nivel regional y nacional.
3. Perdida de confianza a los sistemas de información
4. Investigaciones disciplinarias, fiscales y penales.
5. Afecta el cumplimiento d la misión de la Entidad.
6. Afecta el cumplimiento de los objetivos de las dependencias. </t>
  </si>
  <si>
    <t>1. Nombramiento de personal sin el cumplimiento de requisitos y competencias.
2. Que no se cumplan las funciones asignadas al cargo.
 3.  Intervención por parte de un ente de control u otro ente regulador.
 4. Pérdida de Información crítica para la entidad que no se puede recuperar.
5. Incumplimiento en las metas y objetivos institucionales afectando de forma grave la ejecución presupuestal.
 6. Imagen institucional afectada en el orden nacional o regional por actos o hechos de corrupción comprobados.</t>
  </si>
  <si>
    <t>NO</t>
  </si>
  <si>
    <t xml:space="preserve">Cada vez que es radicado mediante ADI una solicitud de tramite de una novedad a la DTH, es enviado al coordinador responsable de dicho tramite y registro de la novedad, éstas son registradas en el sistema Kaptus. Si corresponden a la afectación de nomina deben ser entregada a mas tardar los primeros 10 días del mes, de lo contrario se registran en el sistema en el orden que son radicadas. Cuando el control se ejecuta correctamente no hay alteraciones en las novedades. Cuando se detecta que hay desviación, se realizan auditorias para identificar el motivo y responsable de la acción realizada. Este control se realiza con el objeto de detectar motivos de modificación al sistema. </t>
  </si>
  <si>
    <t>Coordinador Bienestar Social
Situaciones Administrativas
Seguridad y Salud en el Trabajo
Nóminas
Carrera Administrativa</t>
  </si>
  <si>
    <t>Por Tramite</t>
  </si>
  <si>
    <t>Registro del oficio radicado por ADI, en solicitud de la novedad.
Registro del aplicativo Kactus del registro de las novedades.
Solicitud de acceso a componentes</t>
  </si>
  <si>
    <t>Cuando el control se ejecuta correctamente no hay alteraciones en las novedades. Cuando hay desviaciones, se realizan auditorias para identificar el motivo de a desviación</t>
  </si>
  <si>
    <t>Detectivo</t>
  </si>
  <si>
    <t>Asignado</t>
  </si>
  <si>
    <t>Adecuado</t>
  </si>
  <si>
    <t>Oportuna</t>
  </si>
  <si>
    <t>Prevenir</t>
  </si>
  <si>
    <t>Confiable</t>
  </si>
  <si>
    <t>Se investigan y resuelven oportunamente</t>
  </si>
  <si>
    <t>No existe</t>
  </si>
  <si>
    <t xml:space="preserve">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</si>
  <si>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Inadecuado</t>
  </si>
  <si>
    <t>Detectar</t>
  </si>
  <si>
    <t>Incompleta</t>
  </si>
  <si>
    <t>Débil</t>
  </si>
  <si>
    <t>Fuerte</t>
  </si>
  <si>
    <t xml:space="preserve">Evaluar  la implementación de controles preventivos para disminuir la probabilidad de ocurrencia de improbable a rara vez. </t>
  </si>
  <si>
    <t>Planificar, implementar, mantener y mejorar un sistema de gestión de Seguridad y Salud en el trabajo integrado al sistema de gestión de la Entidad con el fin de mantener al trabajador en las mejores condiciones de seguridad y salud en el trabajo.</t>
  </si>
  <si>
    <t>Refiere a la probabilidad que el Servidor público con incapacidad (mayor a 2 días) de origen común y/o su el jefe inmediato, pese a conocer el procedimiento interno existente no reporten la novedad a la Dirección Regional o el área de Seguridad y Salud en el trabajo. O la persona encargada no realice el cargue de  las incapacidades.</t>
  </si>
  <si>
    <t>Coordinador de Grupo Seguridad y  Salud en el Trabajo</t>
  </si>
  <si>
    <t>Trimestral</t>
  </si>
  <si>
    <t>Reporte de la EPS
Reporte en el SITAH
Reporte de los jefes inmediatos (ADI)
 Conciliación en tesorería
Circular 004 de 24 de septiembre de 2018</t>
  </si>
  <si>
    <t>al no tener un reporte de la incapacidad de origen común, se revisa el reporte de la EPS, se reporta a talento humano y se requiere al servidor público y jefe inmediato</t>
  </si>
  <si>
    <t>Preventivo</t>
  </si>
  <si>
    <t>Completa</t>
  </si>
  <si>
    <t>Debido a los diferentes controles (internos y externos) que se tienen  en la Entidad, el riesgo de corrupción definido, se considera controlado.</t>
  </si>
  <si>
    <t>ILI (Índice de lesiones incapacitantes)</t>
  </si>
  <si>
    <t>Moderado</t>
  </si>
  <si>
    <t>Administrar, gestionar y asesorar en la implementación, mantenimiento y actualización del Sistema de Gestión de la Entidad, dictando las directrices que aseguren su conveniencia, adecuación, eficacia, eficiencia, efectividad, así como participar en la elaboración de los actos administrativos de cambios organizacionales, contribuyendo a la consecución de resultados para la satisfacción y el goce efectivo de los derechos de los ciudadanos, en el marco de la legalidad y la integridad.</t>
  </si>
  <si>
    <t xml:space="preserve">1. Perdida de credibilidad y confianza hacia el Sistema de Gestión y los servidores públicos que lo administran.
2. Participar en un acto de corrupción
3.Imagen institucional afectada en el orden nacional o regional por actos  o hechos de corrupción comprobados
.
4, Intervención por parte de un ente de control u otro ente regulador 
</t>
  </si>
  <si>
    <t>Coordinador del Grupo Organización y Calidad Aeronáutica en su rol de Administrador del Sistema o Lideres Funcionales</t>
  </si>
  <si>
    <t xml:space="preserve">En caso de detectar que el formato de solicitud de acceso a componentes se encuentra incompleto, será devuelto al solicitante. </t>
  </si>
  <si>
    <t xml:space="preserve">Coordinador del Grupo Organización y Calidad Aeronáutica en su rol de administrador del sistema </t>
  </si>
  <si>
    <t>Mensual</t>
  </si>
  <si>
    <t>Como evidencia, queda registro del reporte en Excel en el proceso Administración del Sistema Integrado de Gestión.</t>
  </si>
  <si>
    <t>En caso de observar cualquier alteración se realizara un análisis de las razones de la alteración, y de considerarlo grave, pondrá en conocimiento de las respectivas dependencia para su investigación.</t>
  </si>
  <si>
    <t>Inoportuna</t>
  </si>
  <si>
    <t>No confiable</t>
  </si>
  <si>
    <t>Semestral</t>
  </si>
  <si>
    <t xml:space="preserve">Establecer las políticas, estrategias, planes, programas y proyectos a corto, mediano y largo plazo, con el propósito de lograr el desarrollo ordenado de la aviación civil, de la industria aérea, la infraestructura aeronáutica y aeroportuaria, cumpliendo con los estándares de seguridad operacional Nacional e internacional y así contribuir al logro de las metas del Plan Sectorial. 
</t>
  </si>
  <si>
    <t xml:space="preserve">Debilidades en los controles y seguimiento de  planes programas y proyectos </t>
  </si>
  <si>
    <t xml:space="preserve">Director General 
Jefe Oficina Asesora de Planeación 
Directivos responsables de los proyectos </t>
  </si>
  <si>
    <t xml:space="preserve">Registros en los sistemas de información SUIFP - SPI - SIIF - ADI - SIRECI  - GPI  8 </t>
  </si>
  <si>
    <t>Ofrecer una adecuada atención y prestación de servicios en condiciones de calidad, oportunidad, eficiencia, eficacia, y efectividad con respecto a las solicitudes y requerimientos presentados por los ciudadanos, clientes y partes interesadas de la Entidad, con el fin de lograr la satisfacción y confianza en su gestión.</t>
  </si>
  <si>
    <t xml:space="preserve">Alteración/modificación intencional de la información relacionada en: estudios previos, pliego de condiciones, en adendas al pliego de condiciones o en evaluaciones de las propuestas, modificaciones en el contrato, para favorecimiento propio o de terceros </t>
  </si>
  <si>
    <t xml:space="preserve">
Pérdida de credibilidad e imagen institucional
Daño reputacional 
Mala imagen para el área  involucrada  
Detrimento patrimonial 
Implicaciones legales de tipo administrativo penal y disciplinario 
Demandas judiciales en contra de la Aerocivil 
Reprocesos en la etapa gestión contractual
</t>
  </si>
  <si>
    <t>Comité de Contratación</t>
  </si>
  <si>
    <t>Semanal</t>
  </si>
  <si>
    <t>Coordinadores y abogados de la Dirección</t>
  </si>
  <si>
    <t>Sensibilizaciones realizadas
Manual de supervisión
Memorando informativos y de directrices
Informes efectivos de supervisión</t>
  </si>
  <si>
    <t>Fortalecer la capacidad de TI de la Aerocivil para soportar las necesidades que se demandan en materia de tecnologías de la información, de manera articulada con los lineamientos del Gobierno y el cumplimiento de las políticas de desarrollo administrativo.</t>
  </si>
  <si>
    <t>Pérdida de credibilidad e imagen institucional afectando la reputación de la Entidad 
Detrimento patrimonial 
Implicaciones de tipo administrativo, penal,  fiscal, legal o disciplinario</t>
  </si>
  <si>
    <t>Planear, Elaborar, Gestionar la contratación, Evaluar y Controlar la ejecución de proyectos de construcción o mantenimiento de infraestructura, Aeroportuaria, atendiendo necesidades que fortalezcan la seguridad en la operación aeroportuaria.</t>
  </si>
  <si>
    <t>Faltan controles adecuados en la etapa de planeación del anteproyecto de presupuesto.</t>
  </si>
  <si>
    <t>Manipulación de la información.</t>
  </si>
  <si>
    <t>Inexperiencia o falta de idoneidad del personal involucrado en la etapa de planeación.</t>
  </si>
  <si>
    <t>Coordinador del Grupo de Gestión de Proyectos de Infraestructura Aeroportuaria.</t>
  </si>
  <si>
    <t>Plan de Acción y Plan de Adquisiciones.</t>
  </si>
  <si>
    <t>Reprocesos en la planeación.</t>
  </si>
  <si>
    <t>Coordinador Grupo Gestión de Proyectos Aeronáuticos.</t>
  </si>
  <si>
    <t>Director de Infraestructura Aeroportuaria
Secretario de Sistemas Operacionales</t>
  </si>
  <si>
    <t>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t>
  </si>
  <si>
    <t>Posibilidad de que por acción u omisión, se reciba o se solicite dádiva o beneficio a nombre propio o de un tercero, con el fin de que en un informe de auditoría no se incluyan, se modifiquen o se retiren hallazgos, omitiendo la realidad del proceso auditado.</t>
  </si>
  <si>
    <t>Situaciones como: la modificación, la no inclusión o el retiro de hallazgos, puede generar que el informe no genere la realidad de lo encontrado en la auditoría, para beneficio propio o de un tercero.</t>
  </si>
  <si>
    <t>Jefe de la Oficina de Control Interno</t>
  </si>
  <si>
    <t>BOG- Calidad del proceso de auditoría</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</si>
  <si>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</si>
  <si>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Probabilidad de que el servidor público asignado para realizar la inspección, seguimiento, vigilancia y control reciba dadivas o dinero adicional por conceptos de viáticos pagadas por el operador para agilizar la actividad de vigilancia sin cumplir los requisitos establecidos</t>
  </si>
  <si>
    <t>Hace referencia a que el servidor público asignado para realizar la inspección, seguimiento, vigilancia y control acepte dadivas o dinero adicional por conceptos de viáticos pagadas por el operador para agilizar la actividad de vigilancia sin cumplir los requisitos y procedimientos establecidos</t>
  </si>
  <si>
    <t>Falta de procedimiento estandarizados, actualizados e implementados.</t>
  </si>
  <si>
    <t xml:space="preserve">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t>
  </si>
  <si>
    <t xml:space="preserve">Como evidencia, queda registro de la solicitud de comisión, cumplido de comisión e informe de comisión en el  proceso  inspección, vigilancia y control </t>
  </si>
  <si>
    <t>Expedir licencias aeronáuticas al personal aeronáutico que acrediten el cumplimiento de los Reglamentos Aeronáuticos de Colombia y demás normatividad vigente aplicable a la seguridad operacional y de la aviación civil.</t>
  </si>
  <si>
    <t>Coordinador del Grupo de Licencias al Personal</t>
  </si>
  <si>
    <t>Expedir certificaciones,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</si>
  <si>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Coordinador Grupo Inspección Aeronavegabilidad</t>
  </si>
  <si>
    <t>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</si>
  <si>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Coordinador Grupo Inspección Operaciones</t>
  </si>
  <si>
    <t>Coordinador Grupo Certificación productos aeronáuticos</t>
  </si>
  <si>
    <t>Coordinador Grupo de Certificación e Inspección de Aeródromos Y Servicios Aeroportuarios</t>
  </si>
  <si>
    <t>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asignado para certificar, se cuenta con los oficios y comunicaciones entre los proveedores de servicios y la autoridad aeronáutica</t>
  </si>
  <si>
    <t>ACTUALIZADA :</t>
  </si>
  <si>
    <t>AUTORIDAD</t>
  </si>
  <si>
    <t>PROVEEDOR DE SERVICIOS</t>
  </si>
  <si>
    <t>DIRECCIONAMIENTO ESTRATÉGICO</t>
  </si>
  <si>
    <t>GESTIÓN DEL ESPACIO AÉREO</t>
  </si>
  <si>
    <t>GESTIÓN DE INFRAESTRUCTURA AEROPORTUARIA</t>
  </si>
  <si>
    <t>GESTIÓN DE CONTRATACIÓN</t>
  </si>
  <si>
    <t>GESTIÓN DEL TALENTO HUMANO</t>
  </si>
  <si>
    <t>GESTIÓN DE EVALUACIÓN Y ASESORÍA AL SISTEMA DE CONTROL INTERNO</t>
  </si>
  <si>
    <t>GDIR-1.0</t>
  </si>
  <si>
    <t>GRER-2.0</t>
  </si>
  <si>
    <t>GSAN-1-1</t>
  </si>
  <si>
    <t>GSAP-1.0</t>
  </si>
  <si>
    <t>GCON-1.0</t>
  </si>
  <si>
    <t>GDIR-2.0</t>
  </si>
  <si>
    <t>AEGR-5.0</t>
  </si>
  <si>
    <t>Corrupción</t>
  </si>
  <si>
    <t>ADMINISTRACIÓN DEL SISTEMA INTEGRADO DE GESTIÓN</t>
  </si>
  <si>
    <t>GESTIÓN DE TECNOLOGÍAS DE INFORMACIÓN</t>
  </si>
  <si>
    <t>GDIR-3.0</t>
  </si>
  <si>
    <t>GRER-1.0</t>
  </si>
  <si>
    <t>GJUR-4.0</t>
  </si>
  <si>
    <t>GINF-6.0</t>
  </si>
  <si>
    <t>ATENCIÓN AL CIUDADANO</t>
  </si>
  <si>
    <t>GESTIÓN DE LICENCIAS AERONÁUTICAS</t>
  </si>
  <si>
    <t>GDIR-4-2</t>
  </si>
  <si>
    <t>GSAC-1.0</t>
  </si>
  <si>
    <t>GIAT-2.0</t>
  </si>
  <si>
    <t>GDOC-1.0</t>
  </si>
  <si>
    <t>GESTIÓN DE CERTIFICACIONES Y PERMISOS</t>
  </si>
  <si>
    <t>GESTIÓN DE LA SEGURIDAD Y SALUD EN EL TRABAJO</t>
  </si>
  <si>
    <t>GCEP-1.0</t>
  </si>
  <si>
    <t>GDIR-2-3</t>
  </si>
  <si>
    <t>GFIN-7.0</t>
  </si>
  <si>
    <t>GBIE-1.0</t>
  </si>
  <si>
    <t>SISTEMA INTEGRADO DE GESTION - SIG - DESARROLLO INSTITUCIONAL</t>
  </si>
  <si>
    <t>No.</t>
  </si>
  <si>
    <t>CLAVE</t>
  </si>
  <si>
    <t>CARGO LIDER DEL PROCESO- DEPENDENCIA</t>
  </si>
  <si>
    <t>NOMBRE LIDER DEL PROCESO</t>
  </si>
  <si>
    <t>GESTOR DE PROCESOS</t>
  </si>
  <si>
    <t>ASESORES</t>
  </si>
  <si>
    <t>RIESGOS</t>
  </si>
  <si>
    <r>
      <rPr>
        <b/>
        <sz val="8"/>
        <color theme="0"/>
        <rFont val="Arial"/>
        <family val="2"/>
      </rPr>
      <t>RIESGOS DE CORRUPCIÓN</t>
    </r>
    <r>
      <rPr>
        <sz val="8"/>
        <color theme="0"/>
        <rFont val="Arial"/>
        <family val="2"/>
      </rPr>
      <t xml:space="preserve">
(info tomada del Mapa de Riesgos en la WEB de la Aerocivil)</t>
    </r>
  </si>
  <si>
    <t>Direccionamiento Estratégico</t>
  </si>
  <si>
    <t>Director General
Jefe Oficina Asesora de Planeación</t>
  </si>
  <si>
    <t>JUAN CARLOS SALAZAR GOMEZ
Hector Rodriguez</t>
  </si>
  <si>
    <t xml:space="preserve">Cenaida Jerez Ruiz </t>
  </si>
  <si>
    <t xml:space="preserve">Jorge Enrique Villota Valencia </t>
  </si>
  <si>
    <t>Identificado</t>
  </si>
  <si>
    <t>Pendiente</t>
  </si>
  <si>
    <t>Administración Sistema Integrado de Gestión</t>
  </si>
  <si>
    <t>Jefe Oficina Asesora de Planeación 
Coordinador Grupo Organización y Calidad Aeronáutica</t>
  </si>
  <si>
    <t>Hector Rodriguez
Luisa Camila Arias Sabogal</t>
  </si>
  <si>
    <t xml:space="preserve">Alfonso Antonio de Jesus Barrios Perea </t>
  </si>
  <si>
    <t>GDIR-4.1</t>
  </si>
  <si>
    <t>Director General
Coordinador Grupo Comunicación  y Prensa</t>
  </si>
  <si>
    <t>JUAN CARLOS SALAZAR GOMEZ
Martha Janneth Cardenas</t>
  </si>
  <si>
    <t>Martha Janneth Cardenas</t>
  </si>
  <si>
    <t>Claudia Ayala Cardenas</t>
  </si>
  <si>
    <t>GDIR-4.2</t>
  </si>
  <si>
    <t>Atención al Ciudadano</t>
  </si>
  <si>
    <t>Secretario General 
Coordinador Grupo de Atención al Ciudadano</t>
  </si>
  <si>
    <t>Adriana Maria Gomez Caro (E)
Clara Ines Steevens Cruz</t>
  </si>
  <si>
    <t>Maria Antonia Caro</t>
  </si>
  <si>
    <t>Gestión de Políticas Aerocomerciales</t>
  </si>
  <si>
    <t>Jefe Oficina de Transporte Aéreo
Coordinador Grupo Asuntos Internacionales y Política Aerocomercial</t>
  </si>
  <si>
    <t>Lucas Rodriguez Gomez
Jazmin Alexandra Palomino Pineda</t>
  </si>
  <si>
    <t>Maria Isabel Rojas</t>
  </si>
  <si>
    <t xml:space="preserve">Fabio Emir Cely Solano </t>
  </si>
  <si>
    <t>Jefe Oficina de Transporte Aéreo
Coordinador Grupo Normas Aeronáuticas</t>
  </si>
  <si>
    <t>Lucas Rodriguez Gomez 
Edgar Benjamin Rivera Florez</t>
  </si>
  <si>
    <t>Soley Alexandra Sanjuanelo</t>
  </si>
  <si>
    <t xml:space="preserve">Secretario de Seguridad Aérea
Director de Estándares de Vuelo
Coordinador Grupo Licencias al Personal </t>
  </si>
  <si>
    <t>Luis Alberto Valencia Valencia
Francisco Ospina Ramirez
Juan Manuel Quijano Pinzón</t>
  </si>
  <si>
    <t>Claudia Marcela Moreno Moreno  / Maria Constaza Davila</t>
  </si>
  <si>
    <t>Alexandra Cortes Arevalo</t>
  </si>
  <si>
    <t xml:space="preserve">Gestión de Certificaciones y Permisos </t>
  </si>
  <si>
    <t>Jefe Oficina de Transporte Aéreo
Secretario de Seguridad Aérea
Director de Estándares de Vuelo
Director de Estándares de Servicios de Navegación Aérea y Servicios Aeroportuarios
Director de Servicios a la Navegación Aérea</t>
  </si>
  <si>
    <t xml:space="preserve">Lucas Rodriguez Gomez
Luis Alberto Valencia Valencia
Francisco Ospina Ramirez
Claudia Liliana Olarte Charry
Rolando Aros Riaño </t>
  </si>
  <si>
    <t>Claudia Marcela Moreno Moreno</t>
  </si>
  <si>
    <t>GSAC-3.1</t>
  </si>
  <si>
    <t xml:space="preserve">Gestión de Registro </t>
  </si>
  <si>
    <t xml:space="preserve">
Jefe Oficina de Registro</t>
  </si>
  <si>
    <t>Maria Clara Eusse Calderon
Hugo Dadey moreno</t>
  </si>
  <si>
    <t>Nelly Beltran Moreno</t>
  </si>
  <si>
    <t>GIVC-1,0</t>
  </si>
  <si>
    <t>Gestión de Inspección, Vigilancia y Control</t>
  </si>
  <si>
    <t>Luis Alberto Valencia Valencia
Lucas Rodriguez Gomez
Francisco Ospina Ramirez
Claudia Liliana Olarte Charry</t>
  </si>
  <si>
    <t>GSAN-4.5</t>
  </si>
  <si>
    <t>Gestión de Investigación de Accidentes e Incidentes Aéreos</t>
  </si>
  <si>
    <t xml:space="preserve">Director General
Coordinador Grupo Investigación de Accidentes </t>
  </si>
  <si>
    <t>JUAN CARLOS SALAZAR GOMEZ
Miguel Camacho Martinez</t>
  </si>
  <si>
    <t xml:space="preserve">Yezmin Josiria Martinez Cuao </t>
  </si>
  <si>
    <t>GSAN-1.1</t>
  </si>
  <si>
    <t>Gestión del Espacio Aéreo</t>
  </si>
  <si>
    <t>Secretario de Sistemas Operacionales
Director de Servicios a la Navegación Aérea
Coordinador Grupo Gestión y Organización  del Espacio Aéreo ASM</t>
  </si>
  <si>
    <t>Gonzalo Cardenas Mahecha
Rolando Aros Riaño 
Medardo Arcesio Figueroa Guerrero</t>
  </si>
  <si>
    <t>Luis Eduardo Vargas</t>
  </si>
  <si>
    <t>Magda Yanneth Garcia Sanabria 
(FECS)</t>
  </si>
  <si>
    <t>GSAN-2.2</t>
  </si>
  <si>
    <t>Gestión de Información Aeronáutica</t>
  </si>
  <si>
    <t>Gonzalo Cardenas Mahecha
Rolando Aros Riaño 
Gladys Mercedes Roa de la Cruz</t>
  </si>
  <si>
    <t xml:space="preserve">Gladys Mercedes Roa de la Cruz
Camilo Andres Ramirez Steele
Gloria Ines Rey Arguello
</t>
  </si>
  <si>
    <t>Demetrio Capador Sanchez 
(ACA)</t>
  </si>
  <si>
    <t>GSAN-2.1</t>
  </si>
  <si>
    <t>Gestión de Meteorología Aeronáutica</t>
  </si>
  <si>
    <t>Secretario de Sistemas Operacionales
Director de Servicios a la Navegación Aérea
Coordinador Grupo Meteorología Aeronáutica</t>
  </si>
  <si>
    <t xml:space="preserve">Gonzalo Cardenas Mahecha
Rolando Aros Riaño 
Juan Carlos Pulido Bernal </t>
  </si>
  <si>
    <r>
      <t xml:space="preserve">Ingrid Tatiana Sierra Giraldo
</t>
    </r>
    <r>
      <rPr>
        <b/>
        <sz val="10"/>
        <color rgb="FFFF0000"/>
        <rFont val="Arial"/>
        <family val="2"/>
      </rPr>
      <t>Myriam Milena Perez</t>
    </r>
  </si>
  <si>
    <t>GSAN-1.3</t>
  </si>
  <si>
    <t>Gestión de Tránsito Aéreo</t>
  </si>
  <si>
    <t>Secretario de Sistemas Operacionales
Director de Servicios a la Navegación Aérea
Coordinador Grupo Gestión de los Servicios de Transito Aéreo</t>
  </si>
  <si>
    <t xml:space="preserve">Gonzalo Cardenas Mahecha
Rolando Aros Riaño 
Harlen Mejia Oliveros </t>
  </si>
  <si>
    <t>Damaso Peñuela</t>
  </si>
  <si>
    <t>Magda Yanneth Garcia Sanabria 
(ABP)</t>
  </si>
  <si>
    <t>GSAN-3.4</t>
  </si>
  <si>
    <t>Gestión de Tecnología CNS/MET/ENERGÍA/AYUDAS VISUALES</t>
  </si>
  <si>
    <t>Secretario de Sistemas Operacionales
Director de Telecomunicaciones y Ayudas a la Navegación Aérea</t>
  </si>
  <si>
    <t xml:space="preserve">Gonzalo Cardenas Mahecha
Luis Abelardo Diaz Mateus </t>
  </si>
  <si>
    <t xml:space="preserve">Esperanza Romero 
 (6) Coordinadores de Grupo </t>
  </si>
  <si>
    <t xml:space="preserve">GSAN-4.2 </t>
  </si>
  <si>
    <t>Gestión de Búsqueda y Salvamento Aéreo</t>
  </si>
  <si>
    <t>Gonzalo Cardenas Mahecha
Rolando Aros Riaño 
Jose Agustin Buitrago Moreno</t>
  </si>
  <si>
    <t>Joan Camilo Silva Penagos</t>
  </si>
  <si>
    <t>Gestión de Infraestructura Aeroportuaria</t>
  </si>
  <si>
    <t xml:space="preserve">Secretario de Sistemas Operacionales
Director Infraestructura Aeroportuaria
</t>
  </si>
  <si>
    <t xml:space="preserve">Gonzalo Cardenas Mahecha &lt;gonzalo.cardenas@aerocivil.gov.co&gt;
Daniel Francisco Tenjo Suarez &lt;daniel.tenjo@aerocivil.gov.co&gt;
</t>
  </si>
  <si>
    <t>Edgar Peña Correa</t>
  </si>
  <si>
    <t>Demetrio Capador Sanchez 
(CMAC)</t>
  </si>
  <si>
    <t>GSAP-1,0</t>
  </si>
  <si>
    <t>Gestión de Servicios Aeroportuarios</t>
  </si>
  <si>
    <t xml:space="preserve">Gonzalo Cardenas Mahecha
Angela Ines Paez Piñeros
</t>
  </si>
  <si>
    <t>Jaime Cortes Guerrero
Johanna Teresa Santamaria Caicedo
Jose Armando Peña Silva
Laura Stella Mora Rodas
Orlando Ortegon Molina
Lina Fernanda Pabón Contreras
Army Lubeth Diaz Herrera</t>
  </si>
  <si>
    <t>GSAN-4.1</t>
  </si>
  <si>
    <t>Gestión de Salvamento y Extinción de Incendios</t>
  </si>
  <si>
    <t>Gonzalo Cardenas Mahecha
Angela Ines Paez Piñeros
Jorge Edilberto Alvarado Navarro</t>
  </si>
  <si>
    <t>Jorge Edilberto Alvarado Navarro</t>
  </si>
  <si>
    <t>GDIR-2.4</t>
  </si>
  <si>
    <t>Gestión de la Educación</t>
  </si>
  <si>
    <t xml:space="preserve">Jefe Centro de Estudios Aeronáuticos - CEA (A) </t>
  </si>
  <si>
    <t>Ana Maria Pineda Garcia</t>
  </si>
  <si>
    <t>Angela Maria Rodriguez Barragan</t>
  </si>
  <si>
    <t>Gestión  Financiera</t>
  </si>
  <si>
    <t>Secretario General
Director Financiero</t>
  </si>
  <si>
    <t>Adriana Maria Gomez Caro (E)
Alexandra Katherine Galvis Mosquera</t>
  </si>
  <si>
    <t>6 Coordinadores y 
 Carolina Esteban Dias
Angela Astrid Bonilla
Sindy patricia Sierra 
Henry Oviedo</t>
  </si>
  <si>
    <t>Gestión Jurídica</t>
  </si>
  <si>
    <t>Jefe Oficina Asesora Jurídica</t>
  </si>
  <si>
    <t>Julio Cesar Freyre Sanchez</t>
  </si>
  <si>
    <t xml:space="preserve">Maria Gladys Silva Paredes
Maria del Amparo Perez Corredor
Maritza Gamero Torres
Angel Mario Pinzon Melo </t>
  </si>
  <si>
    <t>Secretario General
Director de Talento Humano</t>
  </si>
  <si>
    <t>Adriana Maria Gomez Caro (E)
Ana Elizabeth Hernandez Botia</t>
  </si>
  <si>
    <t>Estefania Diaz Cobos</t>
  </si>
  <si>
    <t>Secretario General
Director de Informática</t>
  </si>
  <si>
    <t>Adriana Maria Gomez Caro (E)
Juan Carlos Cortes Delgado</t>
  </si>
  <si>
    <t>Mabel Ochoa Amaya</t>
  </si>
  <si>
    <t>Gestión de Contratación</t>
  </si>
  <si>
    <t>Secretario General
Director Administrativo</t>
  </si>
  <si>
    <t>Adriana Maria Gomez Caro (E)
Adriana Maria Gomez Caro</t>
  </si>
  <si>
    <t>Gloria Amparo Montealegre Ibañez</t>
  </si>
  <si>
    <t>GDIR-2.3</t>
  </si>
  <si>
    <t>Gestión de la Seguridad y Salud en el Trabajo</t>
  </si>
  <si>
    <t>Secretario General
Director de Talento Humano
Coordinador Grupo de Gestión de Seguridad y Salud en el Trabajo</t>
  </si>
  <si>
    <t xml:space="preserve">Adriana Maria Gomez Caro (E)
Ana Elizabeth Hernandez Botia
Diana Stella Perez Velasco </t>
  </si>
  <si>
    <t>Adriana del Socorro Martinez España
Luis Gabriel Avella Mesa</t>
  </si>
  <si>
    <t>Gestión Documental y de Archivo</t>
  </si>
  <si>
    <t>Secretario General
Coordinador Grupo de Archivo</t>
  </si>
  <si>
    <t>Adriana Maria Gomez Caro (E)
Uriel Bedoya</t>
  </si>
  <si>
    <t xml:space="preserve">Uriel bedoya </t>
  </si>
  <si>
    <t>GCON-2.0</t>
  </si>
  <si>
    <t>Gestión Adquisición de Bienes Inmuebles</t>
  </si>
  <si>
    <t>Secretario General 
Coordinador Grupo Administración de Inmuebles</t>
  </si>
  <si>
    <t>Adriana Maria Gomez Caro (E)
Luz Marina Jaiquel de Rodriguez</t>
  </si>
  <si>
    <t xml:space="preserve">Diana Patricia Aragón Ramos </t>
  </si>
  <si>
    <t>GDIR-2.2</t>
  </si>
  <si>
    <t>Gestión de Investigaciones Disciplinarias</t>
  </si>
  <si>
    <t xml:space="preserve">
Coordinador Grupo investigaciones Disciplinarias 
</t>
  </si>
  <si>
    <t>Adriana Maria Gomez Caro (E)
Camilo Andres Garcia Gil</t>
  </si>
  <si>
    <t>Camilo Andrés Garcia Gil
Blanca Ines Cubides Chacon</t>
  </si>
  <si>
    <t>Demetrio Capador Sanchez 
(JEVV)</t>
  </si>
  <si>
    <t>Administración de Bienes</t>
  </si>
  <si>
    <t>Secretario General
Coordinador Grupo Almacén y Activos Fijos</t>
  </si>
  <si>
    <t xml:space="preserve">Adriana Maria Gomez Caro (E)
Anselmo Cañon Perez </t>
  </si>
  <si>
    <t xml:space="preserve">Anselmo Cañon
Candelaria Eljach
Dario Alexander Cárdenas </t>
  </si>
  <si>
    <t>Gestión Información Sectorial</t>
  </si>
  <si>
    <t>Jefe Oficina de Transporte Aéreo
Coordinador Grupo Estudios Sectoriales</t>
  </si>
  <si>
    <t>Lucas Rodriguez Gomez 
Jorge Alonso Quintana Cristancho</t>
  </si>
  <si>
    <t>Sara Alexandra Ospina Marin</t>
  </si>
  <si>
    <t>AEGR-1.0</t>
  </si>
  <si>
    <t>Jefe Oficina de Control Interno</t>
  </si>
  <si>
    <t>Sonia Maritza Machado Cruz</t>
  </si>
  <si>
    <t>Isleny Lopez Chaquea</t>
  </si>
  <si>
    <t>Magda Yanneth Garcia Sanabria 
(JEVV)</t>
  </si>
  <si>
    <t>Coordinador Grupo Atención al Ciudadano</t>
  </si>
  <si>
    <t xml:space="preserve">En caso que el Coordinador evidencie que la lista de chequeo esta incompleta, éste devolverá al profesional el estudio para su revisión y ajustes </t>
  </si>
  <si>
    <t xml:space="preserve">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</si>
  <si>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Coordinador Grupo Licencias al personal</t>
  </si>
  <si>
    <t xml:space="preserve">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t>
  </si>
  <si>
    <t>Coordinador Grupo Servicios Aerocomerciales</t>
  </si>
  <si>
    <t>Gestión de Talento Humano</t>
  </si>
  <si>
    <t>Gestión de Tecnologías de Información</t>
  </si>
  <si>
    <t>Gestión de Evaluación y Asesoría al Sistema de Control Interno</t>
  </si>
  <si>
    <t>RIESGOS DE GESTIÓN
(Info tomada de BOGH carpeta 1012 /028.1/Riesgos)</t>
  </si>
  <si>
    <t>Secretario de Seguridad Aérea
Jefe Oficina de Transporte Aéreo
Director de Estándares de Vuelo
Director de Estándares de Servicios a la Navegación Aérea y Servicios Aeroportuarios</t>
  </si>
  <si>
    <t>Secretario de Sistemas Operacionales
Director de Servicios a la Navegación Aérea
Coordinador Grupo Servicios de Información Aeronáutica AIM</t>
  </si>
  <si>
    <t>Secretario de Sistemas Operacionales
Director de Servicios a la Navegación Aérea
Coordinador Grupo Servicios de Búsqueda y Salvamento - SAR</t>
  </si>
  <si>
    <t>Secretario de Sistemas Operacionales
Director de Servicios Aeroportuarios</t>
  </si>
  <si>
    <t>¿Es riesgo de Corrupción?</t>
  </si>
  <si>
    <t>Debilidades  en el control de los procesos de certificación por falta de componentes tecnológicos que automaticen el proceso</t>
  </si>
  <si>
    <t>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</si>
  <si>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</si>
  <si>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No incluir en la etapa de planeación del anteproyecto de presupuesto, el plan de adquisiciones y el plan de acción, las obras necesarias de construcción y mantenimiento de la infraestructura aeroportuaria para la prestación de los servicios aeroportuarios.</t>
  </si>
  <si>
    <t>Perdida de oportunidades para la asignación efectiva de recursos a los procesos a contratar con reprocesos que implican la perdida de tiempo en la recepción de los bienes y servicios.</t>
  </si>
  <si>
    <t xml:space="preserve">Propiciar mesas de trabajo conjunta con todas las partes involucradas.
Incrementar la planta de personal de la Dirección de Infraestructura. </t>
  </si>
  <si>
    <t xml:space="preserve">Plan de Acción / Plan Anual de Adquisición debidamente aprobado por las áreas involucradas. </t>
  </si>
  <si>
    <t>El Director de Infraestructura Aeroportuaria o el Secretario de Sistema Operacionales, aplica los criterios de selección objetiva de personal contenidos en los actos administrativos expedidos para tal fin con el objetivo de asegurar que el personal cumple con todos los requisitos exigidos. Para lo anterior se analizan las hojas de vida de los aspirantes y se emite una constancia de idoneidad en la cual se manifiesta la conformidad. En el caso que el aspirante no cumpla con el lleno de los requisitos se rechaza la hoja de vida y se archiva en medio magnético.</t>
  </si>
  <si>
    <t>Directora Administrativa y Coordinadores de la Dirección</t>
  </si>
  <si>
    <t xml:space="preserve"> 1) No registro de la novedad en el aplicativo 
2) no  oportunidad en el pago diferencial al servidor  público
3) no recobro oportuno de la prestación económica. 
4) Impacto en los indicadores reales de ausentismo laboral por enfermedad.  </t>
  </si>
  <si>
    <t xml:space="preserve">Situaciones como,  inadecuadas políticas de operación y carencia de controles en los procedimientos de administración de componentes tecnológicos, falta de seguimiento a las bitácoras de gestión de los componentes tecnológicos y los logs de auditoria, que permitan beneficiar o perjudicar a un tercero y/o en beneficio propio.   </t>
  </si>
  <si>
    <t>Coordinador Grupo de Factores Humanos, certificación y educación aeromédica</t>
  </si>
  <si>
    <t xml:space="preserve">Director General 
Jefe Oficina Asesora de Planeación </t>
  </si>
  <si>
    <t xml:space="preserve">Plan Estratégico "PEI" de la Entidad, 
 PNA-COL Plan de Navegación Aérea para Colombia
Planes maestros aeroportuarios </t>
  </si>
  <si>
    <t xml:space="preserve">Los sistemas de información SUIFP - SPI - SIIF - ADI - SIRECI  - GPI . como herramientas tecnológicas de registro y seguimiento a la implementación de la planeación y gestión institucional aseguran que cada vez que se presente una novedad en un proyecto quede la trazabilidad y su registro,   lo que asegura un control presupuestal y de avance operativo del proyecto , lo cual permite, la medición de indicadores propios, tomar decisiones con base en resultados. El registro y control  de novedades en los respectivos aplicativos los realiza un funcionario de la Oficina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radicado. 
En caso de encontrar inconsistencias en el registro de datos en los sistemas de información, se solicita al responsable del proyecto dar las explicaciones correspondientes y en caso de un presunto evento de corrupción en este u otro sentido, el Director General o quien tenga conocimiento de ello, deberá denunciar ante las autoridades correspondientes para lo de su competencia.    </t>
  </si>
  <si>
    <t xml:space="preserve">Probabilidad de que por acción u omisión, uso del poder y desviación de la gestión de lo publico se alteraren documentos aprobados o en tramite de aprobación en el aplicativo ISOLUCIÓN, para obtener un beneficio particular. </t>
  </si>
  <si>
    <t xml:space="preserve">Hace referencia, al uso inadecuado de los privilegios otorgados con la licencia del aplicativo ISOLUCIÓN. Los servidores públicos, que cuenta con licencia y permisos de acceso al aplicativo, por acción u omisión  podrían alterar documentos aprobados o en tramite de aprobación en el aplicativo, para ocultar, borrar o alterar información y así obtener un beneficio propio o para un particular. </t>
  </si>
  <si>
    <t>El servidor publico que cuenta con licencia y permisos  en ISOLUCIÓN altere documentos aprobados o en tramite de aprobación.</t>
  </si>
  <si>
    <t>Cada vez que se solicita licencia para uso del aplicativo ISOLUCIÓN, a través del formato solicitud de acceso a componentes tecnológicos, el Coordinador del Grupo Organización y Calidad Aeronáutica  o Lideres Funcionales en su rol de Administrador del Sistema, verifican que el solicitante de la licencia tenga relacionado el proceso al que pertenece y si viene con la firma de autorización de su jefe inmediato, una vez validada esta información asignan un rol especifico, dentro del aplicativo, dependiendo de la necesidad y firma la solicitud. Se escanea y se guarda en los servidores de la Entidad (BOG7H), posteriormente se registra en una base de datos en Excel para llevar el control de las solicitudes realizadas, finalmente se hace llegar el formato a la Dirección de Informática para que gestionen la solicitud. Esto con el fin de evitar uso inadecuado de ISOLUCIÓN. En caso de detectar que el formato de solicitud de acceso a componentes se encuentra incompleto, será devuelto al solicitante para que realice las correcciones necesarias.</t>
  </si>
  <si>
    <t>Formato de solicitud de acceso a componentes informáticos
Base de datos de solicitudes</t>
  </si>
  <si>
    <t>Mejorar el control por retiro de funcionarios o traslado de área para detectar posibles inconsistencias en el aplicativo ISOLUCIÓN</t>
  </si>
  <si>
    <t>Debilidad  en la asignación de roles otorgando perfiles que no corresponden a los servidores públicos.</t>
  </si>
  <si>
    <t>Debilidad  en el no reporte de los servidores públicos que se retiran de la Entidad o trasladan de área</t>
  </si>
  <si>
    <t xml:space="preserve">Cada vez que un funcionario se retira de la entidad o es trasladado de oficina, debe diligenciar el formato solicitud de acceso a componentes tecnológicos y remitirlo al Grupo Organización y Calidad Aeronáutica, el Coordinador del Grupo o Lideres Funcionales en su rol de Administrador del Sistema, verifican que el solicitante no tenga pendientes en el aplicativo (hallazgos, no conformidades, tareas) Seguidamente se firma la solicitud, se escanea y se guarda en los servidores de la Entidad (BOG7H), finalmente se registra en una base de datos en Excel para llevar el control de las solicitudes realizadas. Este control tiene por objeto evitar uso inadecuado de ISOLUCIÓN, evitar perdida de la información en el aplicativo y prevenir que se presente manipulación de la información por funcionarios retirados. En caso de que un funcionario tenga pendientes en el aplicativo, se debe generar traslado de las acciones a nuevo responsable o a quien el jefe inmediato designe. </t>
  </si>
  <si>
    <t xml:space="preserve">En caso de que un funcionario tenga pendientes en el aplicativo, se debe generar traslado de las acciones a nuevo responsable o a quien el jefe inmediato designe. </t>
  </si>
  <si>
    <t xml:space="preserve">                                     
 - Sanción legal o disciplinaria.
 - Proceso judiciales contra la Entidad y sus servidores públicos.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</si>
  <si>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listados de asistencia o certificados emitidos</t>
  </si>
  <si>
    <t>Incumplimiento a los procedimientos de recepción / radicación y direccionamiento de la información</t>
  </si>
  <si>
    <t xml:space="preserve"> Actas - Listas de asistencia
</t>
  </si>
  <si>
    <t>El servidor público asignado para realizar el proceso de licenciamiento expida una licencia técnica , sin cumplir los requisitos normativos para obtener un beneficio particular o perjudicarlo.</t>
  </si>
  <si>
    <t>Omitir requisitos, alterar documentos aprobados o en trámite de aprobación por parte del servidor púbico que tiene la facultad para expedir licenciamiento del personal.</t>
  </si>
  <si>
    <t>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5. Pago de indemnizaciones a terceros por acciones legales que puedan afectar el presupuesto total de la entidad.</t>
  </si>
  <si>
    <t>Servidor Público asignado
Coordinador del Grupo de Licencias al Personal</t>
  </si>
  <si>
    <t>Mantener actualizado el Manual PEL.
Continuar con el fortalecimiento del SIGA.</t>
  </si>
  <si>
    <t>Procedimientos sin estandarizar, desactualizados y no implementados.</t>
  </si>
  <si>
    <t>El coordinador del grupo de Licencias, semestralmente, revisa de forma aleatoria los trámites de licencias expedidos y el cumplimiento de los procedimientos establecidos en el Manual PEL, si detecta anomalías en los servidores públicos que hacen parte del proceso de expedición, es reportada al grupo de Investigaciones Disciplinarias. Como evidencia se genera un comunicado reportando la anomalía encontrada.</t>
  </si>
  <si>
    <t>Como evidencia se genera un comunicado reportando la anomalía encontrada.</t>
  </si>
  <si>
    <t>si detecta anomalías en los servidores públicos que hacen parte del proceso de expedición, es reportada al grupo de Investigaciones Disciplinarias</t>
  </si>
  <si>
    <t xml:space="preserve">Probabilidad de que por acción u omisión se certifique o se otorgue un permiso a un proveedor de servicios, productos aeronáuticos, personal aeronáutico, aeródromos, aeropuertos, helipuertos y servicios aeroportuarios que no cumpla con los requisitos normativos y RAC con el fin de  obtener un beneficio particular o perjudicarlo. </t>
  </si>
  <si>
    <t xml:space="preserve">Hace referencia al uso inadecuado de las facultades  otorgadas al Talento Humano  que certifica u otorga permisos a proveedores de servicios, productos aeronáuticos, personal aeronáutico, aeródromos, aeropuertos, helipuertos y servicios aeroportuarios quienes podrían omitir requisitos normativos, aprobar, alterar documentos aprobados o en tramite de aprobación en el proceso de certificación   y así obtener un beneficio propio o para un particular. </t>
  </si>
  <si>
    <t>Falta de valores por parte del servidor publico que cuenta con las facultades para la certificación u otorgamiento de permisos</t>
  </si>
  <si>
    <t xml:space="preserve">1. Perdida de credibilidad y confianza hacia la autoridad aeronáutica y los  servidores públicos que lo certifican.
2. Participar en un acto de corrupción
2. Afectación de la Seguridad Operacional
3. Imagen institucional afectada en el orden nacional o regional por actos  o hechos de corrupción comprobados
.
4, Intervención por parte de un ente de control u otro ente regulador </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</si>
  <si>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</si>
  <si>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1. Actualizar procedimiento de certificación de empresas de acuerdo a cambios normativos.
2. Fortalecer las bases de datos de los procesos de certificación y fortalecer controles de las áreas en gestión documental física y digital.
3. Actualizar el procedimiento de certificación aeromédica de acuerdo a los cambios normativos.
4. Actualización y modificación RAC 3.
5. Modificar los indicadores del proceso certificaciones y permisos en pro de la mejora del proceso para la toma de decisiones
5. Terminar la armonización de los RAC - LAR en la certificación de aeródromos:
 RAC 154: Se entregó el documento técnico por parte de AGA a OTA. En espera de ajustes por parte de OTA para publicar borrador a la industria.
El RAC 154 se encuentra en un 90% de avance.
RAC 155 (Helipuertos): Se va adoptar el LAR 155, pendiente terminar su gestión para el 1° trimestre de 2019.
5. Solicitar al área de Informática la automatización de los módulos de certificación aeromédica en el SIGA y solicitar las necesidades de automatización para los procesos de certificación de proveedores de servicios en la SSOAC</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</si>
  <si>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</si>
  <si>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El Coordinador del Grupo de Servicios Aerocomerciales cada vez que reciba la solicitud, asignará a un  profesional encargado de resolver el trámite de permiso de Operación y/o funcionamiento evalúa la solicitud, verificando el cumplimiento de la totalidad de los requisitos establecidos en la norma y proyecta el acto administrativo correspondiente, posteriormente el Coordinador de Grupo realiza nuevamente la verificación conforme los RAC, en caso de detectar el incumplimiento de los requisitos deberá devolver el trámite al servidor público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</si>
  <si>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 xml:space="preserve">El servidor público o inspector encargado cada vez que realice la evaluación de una solicitud de permiso de operación y/o funcionamiento de aeródromos, deberá diligenciar una lista de chequeo para verificar el cumplimiento de la totalidad de los requisitos establecidos en la norma y en cumplimiento al Manual Inspector de Aeródromo, el Coordinador de Grupo realizará la verificación de la lista de chequeo y en el caso detectar el incumplimiento de los requisitos deberá devolver el caso al servidor público o inspector encargado para su revisión y ajustes.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
En caso que el Coordinador evidencie que la lista de chequeo esta incompleta, éste devolverá al profesional el estudio para su revisión y ajustes </t>
  </si>
  <si>
    <t>El servidor público o inspector o médico encargado de evaluar la historia médica para expedir la certificación Aero médica al personal aeronáutico deberá cumplir con el Procedimiento de certificación Aero médica y diligenciar las listas de chequeo relacionadas en el procedimiento, instrumentos que permitirá verificar el cumplimiento de la totalidad de los requisitos establecidos en la norma y en cumplimiento al  Manual ya mencionado, el Coordinador de Grupo realizará la verificación de las listas de chequeo y en el caso detectar el incumplimiento de los requisitos deberá devolver el caso al servidor público o inspector o médico encargado para su revisión y ajustes.
En caso que el Coordinador evidencie que la lista de chequeo esta incompleta, éste devolverá al profesional el estudio para su revisión y ajustes 
Como evidencia, queda registro de las listas de chequeo para la verificación de los requisitos de certificación  de acuerdo al procedimiento, se cuenta con base de datos para llevar el control de los procesos de certificación, historias médicas, fichas médicas, se cuenta con  el archivo físico y digital a responsabilidad del servidor público, inspector o médico asignado, se cuenta con los oficios y comunicaciones entre el personal aeronáutico, médicos delegados, centros de instrucción y demás  proveedores de servicios y la autoridad aeronáutica</t>
  </si>
  <si>
    <t>El servidor público o inspector encargado cada vez que realice la evaluación de una certificación de centros de instrucción , deberá diligenciar una lista de chequeo para verificar el cumplimiento de la totalidad de los requisitos establecidos en la norma y en cumplimiento al Manual Licencias al personal, el Coordinador de Grupo realizará la verificación de la lista de chequeo y en el caso detectar el incumplimiento de los requisitos deberá devolver el caso al servidor público o inspector encargado para su revisión y ajustes.
En caso que el Coordinador evidencie que la lista de chequeo esta incompleta, éste devolverá al profesional el estudio para su revisión y ajustes .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</si>
  <si>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 xml:space="preserve">El servidor público responsable de los Manuales Específicos de Funciones, se deje influenciar por un tercer para alterar el cumplimiento de requisitos en pro de beneficiar a otro servidor o particular. </t>
  </si>
  <si>
    <t>Coordinador Grupo Carrera Administrativa,  Director de Talento Humano</t>
  </si>
  <si>
    <t xml:space="preserve">Director de Talento Humano
Director General </t>
  </si>
  <si>
    <t>Hoja de vida del candidato, en donde debe reposar el estudio y valoración de hoja de vida, los antecedentes disciplinarios, penales y fiscales del aspirante y la constancia de la evaluación de las competencias laborales</t>
  </si>
  <si>
    <t>En caso de que el candidato a puesto directivos no cumpla con el perfil del cargo (competencias laborales, la capacidad, experiencia y las calidades personales (Ética, Valores), la Dirección de Talento Humano informa al nominador el resultado de la evaluación del candidato para que tome la decisión y descartar su nombramiento.</t>
  </si>
  <si>
    <t>Posibilidad de que por acción u omisión, uso indebido del poder y desviación de la gestión de lo público se usen los privilegios otorgados para alterar información a través de la administración de los componentes tecnológicos, para beneficiar o perjudicar a un tercero y/o en beneficio propio.</t>
  </si>
  <si>
    <t>falta de seguimiento a las bitácoras de gestión de los componentes tecnológicos y los logs de auditoria</t>
  </si>
  <si>
    <t>Gestión de las Compras y Contrataciones Públicas</t>
  </si>
  <si>
    <t>Probabilidad de que por acción, omisión,  uso del poder y desviación de la gestión de lo público, se direccione el proceso de contratación en cualquiera de sus etapas para un beneficio privado.</t>
  </si>
  <si>
    <t>Dirección del proceso de contratación en cualquiera de sus etapas por situaciones de:
- Alteración/modificación intencional de la información relacionada en: estudios previos, pliego de condiciones, en adendas al pliego de condiciones o en evaluaciones de las propuestas, modificaciones en el contrato, para favorecimiento propio o de terceros 
-Debilidad en el desarrollo de las funciones de la supervisión contractual en la Entidad, las cuales son definidas en el manual de contratación de la entidad</t>
  </si>
  <si>
    <t>En caso de que no se realicen comités de contratación, se puede presentar contratos sin previa revisión y recomendaciones del mismo generando la posible materialización del riesgo.</t>
  </si>
  <si>
    <t xml:space="preserve">
*Fortalecer el seguimiento a la ejecución contractual en la Entidad con el propósito de generar alertas preventivas y detectivas durante la ejecución y  supervisión contractual. </t>
  </si>
  <si>
    <t>Debilidad en el desarrollo de las funciones de la supervisión contractual en la Entidad, las cuales son definidas en el manual de contratación de la entidad</t>
  </si>
  <si>
    <t xml:space="preserve">Incumplimiento de las normas internacionales para el ejercicio profesional de la auditoria interna.
</t>
  </si>
  <si>
    <t>1. Pérdida de reputación y credibilidad de la oficina de control interno.
2. Sanción disciplinaria al servidor público.</t>
  </si>
  <si>
    <t>El jefe de la Oficina de Control Interno, cada vez que realiza la evaluación de desempeño, verifica:
- El cumplimiento de los objetivos concertados, 
- El cumplimiento del estatuto, del código de ética y demás normas de la práctica profesional de auditoria,
En el caso de detectar que un servidor público no cumple, informa a investigaciones disciplinarias. Como evidencia queda la evaluación de desempeño y oficio remisorio.</t>
  </si>
  <si>
    <t>Oficio
Evaluación de desempeño</t>
  </si>
  <si>
    <t>En caso de detectar que un servidor público incumple con el estatuto, código de ética y demás normas,  informa a investigaciones disciplinarias. Como evidencia queda la evaluación de desempeño y oficio remisorio.</t>
  </si>
  <si>
    <t>Hacer seguimiento al cumplimiento del procedimiento, plan de auditorias y evaluación del desempeño.</t>
  </si>
  <si>
    <t>Evaluación indebida de la idoneidad de los auditores.</t>
  </si>
  <si>
    <t>Supervisión inadecuada de la auditoria interna.</t>
  </si>
  <si>
    <t>No declarar conflictos de intereses, inhabilidades o impedimentos.</t>
  </si>
  <si>
    <t>DEFINICIÓN DE CONTROLES</t>
  </si>
  <si>
    <t>El servidor público o inspector encargado  de evaluar la solicitud de una certificación de un producto aeronáutico  deberá cumplir con el Manual Guía del Inspector de Certificación de Productos Aeronáuticos y diligenciar las listas de verificación relacionadas de acuerdo al tipo de producto aeronáutico, instrumentos que permitirá verificar el cumplimiento de la totalidad de los requisitos establecidos en la norma y en cumplimiento al  Manual ya mencionado, el Coordinador de Grupo realizará la verificación de las listas de verificación y en el caso detectar el incumplimiento de los requisitos deberá devolver el caso al servidor público o inspector encargado para su revisión y ajustes
En caso que el Coordinador evidencie que la lista de verificación esta incompleta, éste devolverá al profesional el estudio para su revisión y ajustes .
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</si>
  <si>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GESTIÓN DE INSPECCIÓN VIGILANCIA Y CONTROL</t>
  </si>
  <si>
    <t>GIVC 1.0</t>
  </si>
  <si>
    <t>Que el servidor publico que cuenta con las facultades para la inspección, vigilancia y control omita requisitos,  acepte dádivas o dinero adicional en las comisiones sin que sea reportado a la entidad.</t>
  </si>
  <si>
    <t xml:space="preserve">
Secretario de Seguridad Operacional y de la Aviación Civil</t>
  </si>
  <si>
    <t>Como evidencia, quedan los registros de las actas equipos de gerencia, los correos electrónicos y documentación necesaria para evidencia el seguimiento.</t>
  </si>
  <si>
    <t>Contratar la adquisición de bienes, servicios y obras para satisfacer las necesidades de la Aeronáutica Civil y con ello lograr el impacto económico y social de los recursos invertidos, aplicando las modalidades de selección previstas por la Ley, como también las directrices y procedimientos administrativos, mediante los cuales se debe llevar a cabo el proceso de contratación que adelante la Entidad.</t>
  </si>
  <si>
    <t>El Comité de Contratación,  semanalmente o cada vez que se requiera, verificará los proyectos de pliegos de condiciones de los procesos de contratación (distintos a los de mínima cuantía) o de modificación de los contratos (cuando sean de menor o mayor cuantía)  y recomendará o no su tramitación, con el propósito de mantener las líneas de gestión de la entidad, garantizar que se respete el principio de competencia, la pluralidad de oferentes y la selección objetiva, mitigando así eventos de corrupción en la selección de oferentes o en las modificaciones a contratos en ejecución. En el Comité, cada abogado de la Dirección Administrativa designado responsable, previa revisión legal, expondrá la ficha elaborada por el área responsable del proceso a contratar o del contrato a modificar, para que los integrantes de Comité validen y realicen las observaciones pertinentes, efectuando las recomendaciones a que haya lugar. De esta actividad se deja constancia en actas, de las que forman parte las fichas soportes (estudios previos y del sector, estudios y diseños o justificaciones de modificación). El Comité es una instancia asesora transversal, contemplada en el manual de contratación de la entidad, que orienta el ejercicio de la compra y contratación pública a las mejores prácticas; por ello, el trámite de procesos de selección o la celebración de modificaciones contractuales sin su concurso puede disparar la ocurrencia del riesgo de corrupción o de otros riesgos de gestión.</t>
  </si>
  <si>
    <t>Actas de comité
soportes del proyecto de contratación o de la modificación contractual.</t>
  </si>
  <si>
    <t>Los Coordinadores del grupo precontractual y contractual, asignan a los diferentes abogados del área, cada vez que se presenta un proceso de contratación o una modificación contractual, las responsabilidades de la revisión de los documentos y trámites, en cualquiera de sus etapas aleatoriamente, teniendo en cuenta la complejidad y la cantidad de gestiones previamente asignados.  Dicha asignación se realiza mediante libro de control . Los abogados responsables deben realizar, de acuerdo a la normatividad vigente aplicable al proceso, la revisión de la documentación del proyecto de contratación y la elaboración la minuta de modificación del  contrato. Cuando se refiera a modificaciones o liquidaciones aplicarán las políticas y procedimientos definidos. Este control se aplica con el objeto de mitigar la materialización del riesgo de corrupción  identificado, evitando la manipulación de las gestiones que se derivan en la contratación,  favoreciendo a terceros o desconociendo las normas vigentes. En caso de que el abogado identifique anomalías o información incompleta en el proyecto de proceso de contratación o la elaboración del contrato, este es devuelto a las áreas pertinentes con el objeto de que se realicen las correcciones necesarias. En caso de que las modificaciones contractuales no se encuentren debidamente justificadas hasta pasar por recomendaciones por el comité de contratación.</t>
  </si>
  <si>
    <t>Libro de control de asignaciones
Correos electrónicos, actas de mesas de trabajo y oficios de verificación por parte de los abogados
Vistos buenos en las minutas o modificaciones de los asesores como control a las revisiones</t>
  </si>
  <si>
    <t xml:space="preserve">Probabilidad de que por acción u omisión, uso del poder, desviación de la gestión de lo público y para un beneficio particular o de un tercero. el Servidor público con incapacidad de origen común y/o su jefe inmediato, no reporten la novedad a la Dirección Regional o el área de Seguridad y Salud en el trabajo, para que no incluya la novedad en el SITAH. </t>
  </si>
  <si>
    <t>El no cumplimiento de la normatividad aplicable por concepto de novedades de incapacidad médica de origen común, establecido por el Ministerio de trabajo y el régimen contributivo de seguridad social.</t>
  </si>
  <si>
    <t>El no cumplimiento de la normatividad interna establecida por la Entidad frente a las novedades de seguridad social.</t>
  </si>
  <si>
    <t xml:space="preserve">El Director de Talento Humano, cada vez que sea necesario, de acuerdo a la normatividad legal vigente, determina si se debe modificar, actualizar o crear el Manual Especifico de Funciones.
El Coordinador Grupo Carrera Administrativa recibe instrucción para la creación, modificación y/o actualización de los Manuales Específicos de Funciones, para esto se tiene en cuenta la normatividad legal vigente y competencias que acreditan los cargos,  de ser necesario se realiza un trabajo de equipo junto con el área competente, la legalización del manual se establece mediante el acto administrativo debidamente publicado. 
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</si>
  <si>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MATRIZ DE RIESGOS DE GESTION Y DE CORRUPCIÓN - AEROCIVIL -  2020</t>
  </si>
  <si>
    <t xml:space="preserve">Por acción, omisión, uso indebido del poder o de la información privilegiada  se direccionen las  políticas, directrices, planes, programas o proyectos  buscando un beneficio propio o el de un tercero.  
</t>
  </si>
  <si>
    <t xml:space="preserve">El riesgo hace referencia a la posibilidad de que las decisiones estratégicas para definir planes, programas y proyectos, se ajusten a intereses particulares desconociendo las necesidades del servicio  </t>
  </si>
  <si>
    <t xml:space="preserve">Deterioro en la imagen institucional.
Pérdida reputacional 
Pérdida de confianza y credibilidad en la Entidad y en el sector
Aumento de Quejas y Reclamos 
Observaciones por parte de los Entes de control.
Insatisfacción de los grupos de valor.
Implicaciones de tipo legal, penal o disciplinario 
Afectación en la seguridad operacional  al no direccionar los proyectos y directrices hacia necesidades propias de la misión institucional. </t>
  </si>
  <si>
    <t>El Director General a través del Jefe de la Oficina Asesora de Planeación con el  aporte de los directivos de la UAEAC,  estructuran y documentan cuatrienalmente el Plan Estratégico "PEI" de la Entidad, articulándolo con el PND - Plan Nacional de Desarrollo, el PES -  Plan Estratégico Sectorial del Ministerio de Transporte,  teniendo en cuenta como insumo el PNA-COL Plan de Navegación Aérea para Colombia. Esta herramienta gerencial de planeación y control se materializa en planes de acción anuales, los cuales son documentados evaluados y controlados trimestralmente a través de indicadores de cumplimiento,  lo cual permite el seguimiento y la toma oportuna de decisiones. Como evidencia de este control se produce un informe llamado "Como vamos", el cual es publicado en la Web de la Entidad para conocimiento de la ciudadanía, entidades del sector,  entidades de control y partes interesadas. 
En caso de presentarse un evento de corrupción en este u otro sentido, el Director General o quien tenga conocimiento de ello, deberá denunciar ante las autoridades correspondientes para lo de su competencia.</t>
  </si>
  <si>
    <t>En caso de presentarse un cambio de planes o  proyectos  sin justificación técnica y documentada se debe  proceder a reportar a la alta gerencia para lo pertinente y en caso de que  se presuma que sea un evento de presunta corrupción por acción u omisión deberá presentarse  denuncia ante las autoridades correspondientes para lo de su competencia.</t>
  </si>
  <si>
    <t xml:space="preserve">. Implementación de procesos de inducción de carácter obligatorio para directivos con el fin de que conozcan previamente el tema y sector aeronáutico y metodologías  para la planeación estratégica.  
</t>
  </si>
  <si>
    <t xml:space="preserve">En caso de encontrar inconsistencias en el registro de datos en los sistemas de información, se solicita al responsable del proyecto dar las explicaciones correspondientes, en caso de un presunto evento de corrupción en este u otro sentido, el Director General o quien tenga conocimiento de ello, deberá denunciar ante las autoridades correspondientes para lo de su competencia.    </t>
  </si>
  <si>
    <t>ISOLUCIÓN contempla la herramienta "Bitácora" que registra las acciones que realizan los usuarios del aplicativo y permite detectar cambios a la información documental. Cada vez que se presente un requerimiento interno o externo de validación de información, en el que se desconozcan los motivos de alteración o cambios de la documentación en el aplicativo ISOLUCIÓN, el coordinador del Grupo Organización y Calidad Aeronáutica en su rol de administrador del sistema,  a través de la bitácora (modulo de configuración del aplicativo ISOLUCIÓN)  revisara los cambios presentados en la información y los funcionarios responsables de los cambios, en caso de observar cualquier alteración se realizara un análisis del motivos de los cambios, y de considerarlo grave, pondrá en conocimiento de las respectivas dependencia para su investigación. La evidencia  son los reportes generados de la Bitácora del aplicativo ISOLUCIÓN</t>
  </si>
  <si>
    <t>Posibilidad de que por acción u omisión, uso indebido del poder, para desviar la gestión de lo público se incumplan con los procedimientos de entrega de información propia de la Entidad a un tercero para obtener un beneficio privado.</t>
  </si>
  <si>
    <t>Posibilidad de que por acción u omisión, uso indebido del poder, para desviar la gestión de lo público se incumplan con los procedimientos de entrega de información propia de la Entidad a un tercero para obtener un beneficio privado debido a:
- Insuficiente capacitación al servidor público
- Incumplimiento a los procedimientos de recepción / radicación y direccionamiento de la información</t>
  </si>
  <si>
    <t>Insuficiente capacitación al servidor público</t>
  </si>
  <si>
    <r>
      <t>El coordinador del Grupo de Atención al Ciudadano</t>
    </r>
    <r>
      <rPr>
        <sz val="10"/>
        <rFont val="Arial"/>
        <family val="2"/>
      </rPr>
      <t xml:space="preserve"> anualmente, mediante el formato de necesidades de capacitación, solicitara los cursos requeridos para los servidores públicos del grupo para que sean incluidos al PIC,</t>
    </r>
    <r>
      <rPr>
        <sz val="10"/>
        <color theme="1"/>
        <rFont val="Arial"/>
        <family val="2"/>
      </rPr>
      <t xml:space="preserve"> con el fin de fortalecer la atención del servicio al ciudadano, en caso de no ser aprobada la capacitación, el coordinador del grupo, trimestralmente, buscará alternativas de capacitación en entidades como ESAP, DNP, DAFP, SENA quienes ofrecen capacitación gratuita y virtual. Como evidencia se tendrá el oficio de solicitud y los listados de asistencia o certificados emitidos</t>
    </r>
  </si>
  <si>
    <t>En caso de no ser aprobada la capacitación el coordinador del grupo buscará alternativas de capacitación en entidades como ESAP, DNP, DAFP, SENA quienes ofrecen capacitación gratuita y virtual</t>
  </si>
  <si>
    <t>Los servidores públicos del grupo de atención al ciudadano cumplirán con el procedimiento de radicación de los documentos  recibidos en la entidad; el cual inicia con la recepción, diligenciamiento de la plantilla del Sistema de Gestion Documental  y direccionamiento de los mismos al área competente, con el fin de dar respuesta a los requerimientos de los ciudadanos. 
El coordinador del grupo de atención al ciudadano Trimestralmente en las reuniones de equipo de gerencia retroalimentará a los servidores públicos del grupo respecto al cumplimiento del procedimiento de radicación.                                                                                                           Las evidencias estarán registradas en los listados de asistencia y en las actas registradas en el aplicativo ISOLUCIÓN</t>
  </si>
  <si>
    <t>En caso de no cumplir con el procedimiento de radicación.       El coordinador del grupo de atención al ciudadano Trimestralmente en las reuniones de equipo de gerencia retroalimenta a, los servidores públicos del grupo respecto al cumplimiento del  procedimiento de radicación.</t>
  </si>
  <si>
    <t>Situaciones como: La falta de valores y principios del servidor que expide la licencia, así como, la carencia de procedimientos que regulen la actividad de licenciamiento, pueden generar la materialización del riesgo de corrupción.</t>
  </si>
  <si>
    <t xml:space="preserve">El servidor público asignado, cada vez que un usuario solicita una licencia y adjunta los requisitos en el sistema SIGA, recibe la documentación, la imprime, y es entregada al servidor público evaluador. El evaluador verifica los requisitos de acuerdo con las listas de chequeo establecidas; en caso de que detecte el incumplimiento de un requisito, procede a notificar al usuario por escrito el estado del trámite, en el caso de cumplir con lo estipulado en los requisitos, aprueba el trámite por el aplicativo SIGA, para que finalmente este trámite sea aprobado por el coordinador del grupo Licencias al Personal, delegando al servidor público asignado para que proceda con la impresión de la licencia, generación del oficio remisorio y el embalaje con destino al domicilio del solicitante.
Si se detecta anomalías en los requisitos de la solicitud del usuario solicitante, es reportada al grupo de Investigación y Sanciones a las Infracciones Técnicas.
Como evidencias se generan los flujos de aprobación del aplicativo, los correos electrónicos, el auto expedición de la licencias y el oficio remisorio. 
</t>
  </si>
  <si>
    <t xml:space="preserve">Como evidencias se generan los flujos de aprobación del aplicativo, los correos electrónicos, el auto expedición de la licencias y el oficio remisorio. 
</t>
  </si>
  <si>
    <t>En caso de que detecte el incumplimiento de un requisito, procede a notificar al usuario por escrito el estado del trámite, si se detecta anomalías al usuario solicitante, es reportada al grupo de Investigación y Sanciones a las Infracciones Técnicas.</t>
  </si>
  <si>
    <t xml:space="preserve">El servidor publico cada vez que solicita una comisión diligencia el formato establecido, realiza los trámites para las firmas y aprobaciones por parte del Coordinador de grupo, Director de Área y Secretario de Seguridad Operacional y de la Aviación Civil, una vez aprobada la comisión ejecuta la comisión, legaliza la comisión de acuerdo a los documentos y evidencias solicitadas en el formato informe de comisión establecido, finalmente publica la trazabilidad documental generada de la comisión de acuerdo a los requisitos establecidos en el Procedimiento de comisiones de servicios al interior y exterior y formato informe de comisión.
El Coordinador del Grupo verifica la legalización de la comisión con la publicación de los documentos generados de la comisión y revisa que se encuentren publicados en el BOG7, así como la información registrada en los formatos de comisión, cumplido de comisión, informe de comisión que coincidan con las fechas, el objeto de la inspección, los viáticos y tiquetes asignado VS la legalización financiera correspondiente
El Secretario de Seguridad Operacional y de la Aviación Civil aleatoriamente en el transcurso del año verifica en el BOG7 las legalizaciones de las comisiones, los documentos para garantizar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 solicitud de comisión, cumplido de comisión, informe de comisión, Resolución, Recibos o tiquetes terrestres, constancia de Pago, Informe de inspección / certificación, Pasa bordos		</t>
  </si>
  <si>
    <t>1. Terminar la implementación y formalización del procedimiento de comisiones de servicios y sea divulgado a todo el personal de la SSOAC, así como los formatos asociados a este procedimiento.
2. Promover el proyecto de tarifas a la alta dirección en los procesos de la SSOAC para que la entidad asuma el costo de las comisiones pagadas por el operador y tomen decisiones que eliminen la causa raíz del problema.
3. Modificar el RAC de acuerdo a los cambios generados por este procedimiento.
4. Solicitar a la Dirección de Informática la necesidad de una aplicativo informático para facilitar el control de la vigilancia asociados a la solicitud de comisión</t>
  </si>
  <si>
    <t xml:space="preserve">El Secretario de Seguridad Operacional y de la Aviación Civil trimestralmente en los equipos de gerencia revisa el cumplimiento del procedimiento de comisiones de servicios al interior y exterior, tomara una muestra aleatoria de comisiones ejecutadas y verificará en  BOG7 las legalizaciones de las comisiones, los documentos, la información relacionada que coincida con la fecha de la comisión, los viáticos y tiquetes asignados, el objeto de la comisión entre otros aspectos que garanticen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las actas equipos de gerencia, los correos electrónicos y documentación necesaria para evidencia del seguimiento.
</t>
  </si>
  <si>
    <t>Probabilidad de que por acción u omisión, uso del poder, desviación de la gestión de lo público se determine una inadecuada planeación, elaboración y/o gestión de la contratación para la ejecución de proyectos de construcción o mantenimiento de infraestructura aeroportuaria, para obtener un beneficio particular.</t>
  </si>
  <si>
    <t>El Coordinador del Grupo de Gestión de Proyectos de Infraestructura Aeroportuaria,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Director de infraestructura aeroportuaria, quien a su vez validara la información, para remitirla a la secretaria de sistemas operacionales. En caso de presentar inconsistencias en la información el Director de Infraestructura o el Coordinador del grupo de proyectos de infraestructura hará la devolución de los formatos a los responsables de su diligenciamiento. La información aprobada deberá ser presentada en medio físico firmado, escaneado y almacenado en el servidor de la entidad.</t>
  </si>
  <si>
    <t>El coordinador del grupo de gestión de proyectos aeronáuticos,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secretario de sistemas operacionales, quien a su vez validara la información, para remitirla a la oficina asesora de planeación. En caso de presentar inconsistencias en la información el secretario de sistemas operacionales o el Coordinador del grupo de gestión de proyectos aeronáuticos hará la devolución de los formatos a los responsables de su diligenciamiento. La información aprobada deberá ser presentada en medio físico firmado, escaneado y almacenado en el servidor de la entidad.</t>
  </si>
  <si>
    <t>En caso de que el abogado identifique anomalías o información incompleta en el proyecto de contratación o la elaboración del contrato, este es devuelto a las áreas pertinentes con el objeto de que se realicen las correcciones necesarias.
Con el fin de pasar para verificación y recomendación del  comité de contratación, cuando aplique.</t>
  </si>
  <si>
    <t>La Directora Administrativa y los Coordinadores del Grupo precontractual y contractual, trimestralmente implementan la estrategia de fortalecimiento a las funciones de supervisión contractual, con el propósito de sensibilizar y recordar la importancia de la adecuada ejecución de las funciones de supervisión que es asignadas por las áreas respectivas y comunicadas por la Dirección Administrativa. Dicha estrategia consiste en sensibilizaciones a nivel central y regional, sobre las funciones y responsabilidades de los supervisores  y campañas para la supervisión contractual en la Entidad. Una adecuada implementación de la estrategia permite fortalecer la función de la supervisión contractual y obtener seguimientos efectivos y transparentes a la ejecución de la contratación en al Entidad. En este control se dejan los soportes de listados de asistencias de las sensibilizaciones del manual de contratación, Tips por correo electrónico y comunicaciones de designación de supervisión. 
Como segunda actividad del fortalecimiento, los ordenadores del gasto o quienes estos designen, debe controlar la gestión de los supervisores y reportar a la Dirección Administrativa las 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</si>
  <si>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En caso de evidenciar desviaciones en la ejecución del control se realiza requerimiento del cumplimiento de las funciones al supervisor,  se impulsan y gestionan las actuaciones sancionatorias para el contrato que vigilan y da traslados a las instancias y órganos de control cuando corresponda.</t>
  </si>
  <si>
    <t xml:space="preserve">Control por fuente externa:
1, La EPS informa periódicamente todas las novedades que han sido reconocidas a la Entidad por servidores públicos con  incapacidad medica superior a dos días, 
2, Se consulta periódicamente la plataforma de las EPS por parte del Grupo de gestión en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únicamente a través del Sistema de Gestión Documental. 
2.Al tener esta información, el Grupo de Seguridad y Salud en el Trabajo apoya al, Grupo de Tesorería y Grupo de Nominas, para la conciliación de los pagos que se realizaron y que reportes de incapacidades de origen común que se generaron. Reporte trimestral.
Cuando se encuentra alguna inconsistencia, se requiere al funcionario para que presente la explicación del no reporte oportuno y remita el original de la incapacidad con el fin de realizar los descuentos necesarios de su incapacidad acorde con el reporte de la EPS y se reporta a la Dirección de Talento Humano.
3. La Dirección de Talento Humano establecido estrategia de acto administrativo interno para el descuento de días no laborados cuando no hay autorización de prestaciones económicas de la EPS. </t>
  </si>
  <si>
    <t>Acto Administrativo de creación, modificación y/o actualización, Socialización con cada una de las agremiaciones Sindicales y cada una de las denuncias, derechos de petición y/o observaciones</t>
  </si>
  <si>
    <t>Debilidades en la selección de servidores públicos que ocupan cargos directivos</t>
  </si>
  <si>
    <t xml:space="preserve">El Director de Talento Humano de acuerdo con las políticas establecidas por la administración para proveer cargos directivos y empleos de libre nombramiento y remoción verifican la hoja de vida por candidato, validando las competencias laborales, experiencia y requisitos del cargo publicando en la pagina Web de la Presidencia de la República, para conocimiento y observaciones de la ciudadanía, la hoja de vida del aspirante.  En caso de que el o los candidatos a puestos directivos no cumplan con los criterios antes mencionados y de acuerdo con el perfil del cargo, la Dirección de Talento Humano informa al nominador el resultado de la evaluación con el fin de descartar su nombramiento. Como evidencia del estudio y control implementado por la Entidad a través de la Dirección de Talento Humano se cuenta con la hoja de vida del candidato, en donde debe reposar el estudio y valoración de hoja de vida, los antecedentes disciplinarios, penales y fiscales del aspirante y la constancia de la evaluación de las competencias laborales, las cuales deben reposar en el archivo de la Entidad. Igualmente en caso de presentarse un evento de corrupción en este u otro sentido, el Director General o quien tenga conocimiento de ello, deberá denunciar ante las autoridades correspondientes para lo de su competencia. </t>
  </si>
  <si>
    <t>Cada administrador de componentes tecnológicos, diariamente es responsable registrar la gestión de las solicitudes recibidas y de generar y actualizar mensualmente la bitácora del componente asignado con el propósito de tener registrado todas las actividades realizadas en el área.
Cada solicitud es recibida a través de la Línea 3000 (telefónica, web, correo) por cada uno de los funcionarios de la Entidad, son registradas en la herramienta ARANDA, la cual tiene opción de generar el reporte (bitácora) y se almacena en la carpeta de la documentación en BOG7
Cuando no se efectúa el control automático o las solicitudes no ingresan por Línea 3000, cada administrador de componentes tecnológico  registra la solicitud a través de un archivo de Excel manualmente que reposa en BOG 7.
Las evidencias son el reporte generado en ARANDA y el archivo de Excel en BOG7</t>
  </si>
  <si>
    <t>Administradores de componentes
Coordinador de Soporte Informático</t>
  </si>
  <si>
    <t>Bitácora del sistema  ARANDA 
Archivo de Excel en BOG7</t>
  </si>
  <si>
    <t>Cuando no se efectúa el control automático o las solicitudes no ingresan por Línea 3000 son registradas a través de un archivo de Excel manualmente que reposa en BOG 7.</t>
  </si>
  <si>
    <t>Implementar seguimiento de las bitácoras y Logs de auditorias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</si>
</sst>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12"/>
      <color theme="1"/>
      <name val="Arial"/>
      <family val="2"/>
    </font>
    <font>
      <b/>
      <sz val="28"/>
      <color theme="1"/>
      <name val="Arial"/>
      <family val="2"/>
    </font>
    <font>
      <b/>
      <sz val="8"/>
      <color indexed="81"/>
      <name val="Arial"/>
      <family val="2"/>
    </font>
    <font>
      <b/>
      <sz val="14"/>
      <color theme="1"/>
      <name val="Arial"/>
      <family val="2"/>
    </font>
    <font>
      <sz val="9"/>
      <color indexed="81"/>
      <name val="Tahoma"/>
      <family val="2"/>
    </font>
    <font>
      <b/>
      <sz val="9"/>
      <color indexed="81"/>
      <name val="Tahoma"/>
      <family val="2"/>
    </font>
    <font>
      <b/>
      <sz val="12"/>
      <color theme="0"/>
      <name val="Arial"/>
      <family val="2"/>
    </font>
    <font>
      <sz val="14"/>
      <color theme="1"/>
      <name val="Arial"/>
      <family val="2"/>
    </font>
    <font>
      <u/>
      <sz val="11"/>
      <color theme="10"/>
      <name val="Calibri"/>
      <family val="2"/>
      <scheme val="minor"/>
    </font>
    <font>
      <sz val="10"/>
      <color indexed="8"/>
      <name val="Arial"/>
      <family val="2"/>
    </font>
    <font>
      <b/>
      <sz val="14"/>
      <color theme="0"/>
      <name val="Arial"/>
      <family val="2"/>
    </font>
    <font>
      <b/>
      <sz val="9"/>
      <color theme="1"/>
      <name val="Arial"/>
      <family val="2"/>
    </font>
    <font>
      <b/>
      <sz val="10"/>
      <color indexed="8"/>
      <name val="Arial"/>
      <family val="2"/>
    </font>
    <font>
      <u/>
      <sz val="10"/>
      <color theme="10"/>
      <name val="Arial"/>
      <family val="2"/>
    </font>
    <font>
      <b/>
      <sz val="10"/>
      <name val="Arial"/>
      <family val="2"/>
    </font>
    <font>
      <i/>
      <sz val="10"/>
      <color indexed="8"/>
      <name val="Arial"/>
      <family val="2"/>
    </font>
    <font>
      <sz val="10"/>
      <color theme="4" tint="-0.249977111117893"/>
      <name val="Arial"/>
      <family val="2"/>
    </font>
    <font>
      <b/>
      <sz val="11"/>
      <color theme="0"/>
      <name val="Arial"/>
      <family val="2"/>
    </font>
    <font>
      <sz val="8"/>
      <name val="Arial"/>
      <family val="2"/>
    </font>
    <font>
      <b/>
      <sz val="7"/>
      <name val="Arial"/>
      <family val="2"/>
    </font>
    <font>
      <b/>
      <sz val="10"/>
      <color rgb="FFFF0000"/>
      <name val="Arial"/>
      <family val="2"/>
    </font>
    <font>
      <b/>
      <sz val="8"/>
      <name val="Arial"/>
      <family val="2"/>
    </font>
    <font>
      <sz val="10"/>
      <color rgb="FFFF0000"/>
      <name val="Arial"/>
      <family val="2"/>
    </font>
    <font>
      <b/>
      <sz val="14"/>
      <name val="Arial"/>
      <family val="2"/>
    </font>
    <font>
      <strike/>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rgb="FF002060"/>
        <bgColor indexed="64"/>
      </patternFill>
    </fill>
    <fill>
      <patternFill patternType="solid">
        <fgColor theme="2" tint="-0.749992370372631"/>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7030A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xf numFmtId="0" fontId="21" fillId="0" borderId="0" applyNumberFormat="0" applyFill="0" applyBorder="0" applyAlignment="0" applyProtection="0"/>
  </cellStyleXfs>
  <cellXfs count="497">
    <xf numFmtId="0" fontId="0" fillId="0" borderId="0" xfId="0"/>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6" fillId="2" borderId="0" xfId="0" applyFont="1" applyFill="1" applyAlignment="1" applyProtection="1">
      <alignment vertical="center" wrapText="1"/>
    </xf>
    <xf numFmtId="0" fontId="1" fillId="6" borderId="11" xfId="0" applyFont="1" applyFill="1" applyBorder="1" applyAlignment="1" applyProtection="1">
      <alignment vertical="center" wrapText="1"/>
    </xf>
    <xf numFmtId="0" fontId="1" fillId="6" borderId="0" xfId="0" applyFont="1" applyFill="1" applyBorder="1" applyAlignment="1" applyProtection="1">
      <alignment vertical="center" wrapText="1"/>
    </xf>
    <xf numFmtId="0" fontId="12" fillId="4" borderId="44" xfId="0" applyFont="1" applyFill="1" applyBorder="1" applyAlignment="1" applyProtection="1">
      <alignment horizontal="center" vertical="center" wrapText="1"/>
    </xf>
    <xf numFmtId="0" fontId="1" fillId="6" borderId="60" xfId="0" applyFont="1" applyFill="1" applyBorder="1" applyAlignment="1" applyProtection="1">
      <alignment vertical="center" wrapText="1"/>
    </xf>
    <xf numFmtId="0" fontId="8" fillId="5" borderId="6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23" xfId="0" applyBorder="1" applyAlignment="1"/>
    <xf numFmtId="0" fontId="0" fillId="0" borderId="23" xfId="0" applyBorder="1" applyAlignment="1">
      <alignment wrapText="1"/>
    </xf>
    <xf numFmtId="0" fontId="1" fillId="3"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 fillId="0" borderId="25" xfId="0" applyFont="1" applyFill="1" applyBorder="1" applyAlignment="1" applyProtection="1">
      <alignment horizontal="right" vertical="center" wrapText="1"/>
    </xf>
    <xf numFmtId="0" fontId="1" fillId="0" borderId="22"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xf>
    <xf numFmtId="0" fontId="1" fillId="3" borderId="21" xfId="0" applyFont="1" applyFill="1" applyBorder="1" applyAlignment="1" applyProtection="1">
      <alignment horizontal="right" vertical="center" wrapText="1"/>
    </xf>
    <xf numFmtId="0" fontId="1" fillId="3" borderId="17" xfId="0" applyFont="1" applyFill="1" applyBorder="1" applyAlignment="1" applyProtection="1">
      <alignment horizontal="left" vertical="center" wrapText="1"/>
    </xf>
    <xf numFmtId="0" fontId="1" fillId="3" borderId="33"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0" borderId="17"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xf>
    <xf numFmtId="0" fontId="1" fillId="3" borderId="52" xfId="0" applyFont="1" applyFill="1" applyBorder="1" applyAlignment="1" applyProtection="1">
      <alignment horizontal="right" vertical="center" wrapText="1"/>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right" vertical="center" wrapText="1"/>
    </xf>
    <xf numFmtId="0" fontId="4" fillId="2" borderId="0" xfId="0" applyFont="1" applyFill="1" applyAlignment="1" applyProtection="1">
      <alignment vertical="center" wrapText="1"/>
    </xf>
    <xf numFmtId="0" fontId="8" fillId="5" borderId="84" xfId="0" applyFont="1" applyFill="1" applyBorder="1" applyAlignment="1" applyProtection="1">
      <alignment vertical="center" wrapText="1"/>
    </xf>
    <xf numFmtId="0" fontId="8" fillId="5" borderId="38" xfId="0" applyFont="1" applyFill="1" applyBorder="1" applyAlignment="1" applyProtection="1">
      <alignment vertical="center" wrapText="1"/>
    </xf>
    <xf numFmtId="0" fontId="8" fillId="6" borderId="44"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1" fillId="8" borderId="80" xfId="0" applyFont="1" applyFill="1" applyBorder="1" applyAlignment="1">
      <alignment vertical="center"/>
    </xf>
    <xf numFmtId="0" fontId="1" fillId="8" borderId="92" xfId="0" applyFont="1" applyFill="1" applyBorder="1" applyAlignment="1">
      <alignment vertical="center"/>
    </xf>
    <xf numFmtId="0" fontId="1" fillId="8" borderId="93" xfId="0" applyFont="1" applyFill="1" applyBorder="1" applyAlignment="1">
      <alignment vertical="center"/>
    </xf>
    <xf numFmtId="0" fontId="1" fillId="9" borderId="0" xfId="0" applyFont="1" applyFill="1" applyAlignment="1">
      <alignment vertical="center"/>
    </xf>
    <xf numFmtId="0" fontId="1" fillId="0" borderId="0" xfId="0" applyFont="1" applyAlignment="1">
      <alignment vertical="center"/>
    </xf>
    <xf numFmtId="0" fontId="1" fillId="8" borderId="94" xfId="0" applyFont="1" applyFill="1" applyBorder="1" applyAlignment="1">
      <alignment vertical="center"/>
    </xf>
    <xf numFmtId="0" fontId="1" fillId="8" borderId="0" xfId="0" applyFont="1" applyFill="1" applyBorder="1" applyAlignment="1">
      <alignment vertical="center"/>
    </xf>
    <xf numFmtId="0" fontId="1" fillId="8" borderId="95" xfId="0" applyFont="1" applyFill="1" applyBorder="1" applyAlignment="1">
      <alignment vertical="center"/>
    </xf>
    <xf numFmtId="0" fontId="1" fillId="11" borderId="0" xfId="0" applyFont="1" applyFill="1" applyBorder="1" applyAlignment="1">
      <alignment vertical="center"/>
    </xf>
    <xf numFmtId="0" fontId="25" fillId="8" borderId="0" xfId="0" applyFont="1" applyFill="1" applyBorder="1" applyAlignment="1">
      <alignment horizontal="left" vertical="center" wrapText="1"/>
    </xf>
    <xf numFmtId="0" fontId="26" fillId="8" borderId="0" xfId="3" applyFont="1" applyFill="1" applyBorder="1" applyAlignment="1">
      <alignment horizontal="left" vertical="center"/>
    </xf>
    <xf numFmtId="0" fontId="22" fillId="8" borderId="0" xfId="0" applyFont="1" applyFill="1" applyBorder="1" applyAlignment="1">
      <alignment horizontal="left" vertical="center"/>
    </xf>
    <xf numFmtId="0" fontId="22" fillId="8" borderId="0" xfId="0" applyFont="1" applyFill="1" applyBorder="1" applyAlignment="1">
      <alignment horizontal="left" vertical="center" wrapText="1"/>
    </xf>
    <xf numFmtId="0" fontId="28" fillId="8" borderId="0" xfId="0" applyFont="1" applyFill="1" applyBorder="1" applyAlignment="1">
      <alignment horizontal="left" vertical="center"/>
    </xf>
    <xf numFmtId="0" fontId="29" fillId="8" borderId="0" xfId="0" applyFont="1" applyFill="1" applyBorder="1" applyAlignment="1">
      <alignment horizontal="center" vertical="center"/>
    </xf>
    <xf numFmtId="0" fontId="1" fillId="8" borderId="96" xfId="0" applyFont="1" applyFill="1" applyBorder="1" applyAlignment="1">
      <alignment vertical="center"/>
    </xf>
    <xf numFmtId="0" fontId="1" fillId="8" borderId="97" xfId="0" applyFont="1" applyFill="1" applyBorder="1" applyAlignment="1">
      <alignment vertical="center"/>
    </xf>
    <xf numFmtId="0" fontId="1" fillId="8" borderId="98" xfId="0" applyFont="1" applyFill="1" applyBorder="1" applyAlignment="1">
      <alignment vertical="center"/>
    </xf>
    <xf numFmtId="0" fontId="20" fillId="0" borderId="0" xfId="0" applyFont="1"/>
    <xf numFmtId="0" fontId="1" fillId="0" borderId="0" xfId="0" applyFont="1"/>
    <xf numFmtId="0" fontId="2" fillId="0" borderId="100" xfId="0" applyFont="1" applyFill="1" applyBorder="1" applyAlignment="1">
      <alignment horizontal="center" vertical="center" wrapText="1"/>
    </xf>
    <xf numFmtId="0" fontId="2" fillId="17" borderId="100" xfId="0" applyFont="1" applyFill="1" applyBorder="1" applyAlignment="1">
      <alignment horizontal="left" vertical="center" wrapText="1"/>
    </xf>
    <xf numFmtId="0" fontId="27" fillId="17" borderId="100"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17" borderId="1"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5" xfId="0" applyFont="1" applyBorder="1" applyAlignment="1">
      <alignment horizontal="center" vertical="center" wrapText="1"/>
    </xf>
    <xf numFmtId="0" fontId="2" fillId="18"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32" fillId="18" borderId="1" xfId="0" applyFont="1" applyFill="1" applyBorder="1" applyAlignment="1">
      <alignment horizontal="center" vertical="center" wrapText="1"/>
    </xf>
    <xf numFmtId="0" fontId="31" fillId="18"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19" borderId="1" xfId="0" applyFont="1" applyFill="1" applyBorder="1" applyAlignment="1">
      <alignment horizontal="left" vertical="center" wrapText="1"/>
    </xf>
    <xf numFmtId="0" fontId="27" fillId="19" borderId="1" xfId="0" applyFont="1" applyFill="1" applyBorder="1" applyAlignment="1">
      <alignment horizontal="left" vertical="center" wrapText="1"/>
    </xf>
    <xf numFmtId="0" fontId="34" fillId="18" borderId="1" xfId="0" applyFont="1" applyFill="1" applyBorder="1" applyAlignment="1">
      <alignment horizontal="left" vertical="center" wrapText="1"/>
    </xf>
    <xf numFmtId="0" fontId="31" fillId="17" borderId="1"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31" fillId="19" borderId="44" xfId="0" applyFont="1" applyFill="1" applyBorder="1" applyAlignment="1">
      <alignment horizontal="left" vertical="center" wrapText="1"/>
    </xf>
    <xf numFmtId="0" fontId="27" fillId="19" borderId="44"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1" fillId="0" borderId="44" xfId="0" applyFont="1" applyBorder="1" applyAlignment="1">
      <alignment horizontal="center" vertical="center" wrapText="1"/>
    </xf>
    <xf numFmtId="0" fontId="31" fillId="0" borderId="63" xfId="0" applyFont="1" applyBorder="1" applyAlignment="1">
      <alignment horizontal="center" vertical="center" wrapText="1"/>
    </xf>
    <xf numFmtId="0" fontId="1" fillId="0" borderId="0" xfId="0" applyFont="1" applyAlignment="1">
      <alignment horizontal="left"/>
    </xf>
    <xf numFmtId="0" fontId="1" fillId="2" borderId="0" xfId="0" applyFont="1" applyFill="1" applyAlignment="1">
      <alignment vertical="center" wrapText="1"/>
    </xf>
    <xf numFmtId="0" fontId="1" fillId="0" borderId="21" xfId="0" applyFont="1" applyBorder="1" applyAlignment="1">
      <alignment horizontal="right" vertical="center" wrapText="1"/>
    </xf>
    <xf numFmtId="0" fontId="1" fillId="0" borderId="17" xfId="0" applyFont="1" applyBorder="1" applyAlignment="1" applyProtection="1">
      <alignment horizontal="left" vertical="center" wrapText="1"/>
      <protection locked="0"/>
    </xf>
    <xf numFmtId="0" fontId="1" fillId="0" borderId="33" xfId="0" applyFont="1" applyBorder="1" applyAlignment="1">
      <alignment horizontal="right" vertical="center" wrapText="1"/>
    </xf>
    <xf numFmtId="0" fontId="1" fillId="0" borderId="17" xfId="0" applyFont="1" applyBorder="1" applyAlignment="1" applyProtection="1">
      <alignment horizontal="center" vertical="center" wrapText="1"/>
      <protection locked="0"/>
    </xf>
    <xf numFmtId="0" fontId="1" fillId="3" borderId="21" xfId="0" applyFont="1" applyFill="1" applyBorder="1" applyAlignment="1">
      <alignment horizontal="right" vertical="center" wrapText="1"/>
    </xf>
    <xf numFmtId="0" fontId="1" fillId="3" borderId="17" xfId="0" applyFont="1" applyFill="1" applyBorder="1" applyAlignment="1" applyProtection="1">
      <alignment horizontal="left" vertical="center" wrapText="1"/>
      <protection locked="0"/>
    </xf>
    <xf numFmtId="0" fontId="1" fillId="3" borderId="33" xfId="0" applyFont="1" applyFill="1" applyBorder="1" applyAlignment="1">
      <alignment horizontal="right" vertical="center" wrapText="1"/>
    </xf>
    <xf numFmtId="0" fontId="1" fillId="3" borderId="17"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5" fillId="2" borderId="0" xfId="0" applyFont="1" applyFill="1" applyAlignment="1">
      <alignment vertical="center" wrapText="1"/>
    </xf>
    <xf numFmtId="0" fontId="1" fillId="2" borderId="17"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protection locked="0"/>
    </xf>
    <xf numFmtId="0" fontId="1" fillId="0" borderId="0" xfId="0" applyFont="1" applyFill="1"/>
    <xf numFmtId="0" fontId="9" fillId="14" borderId="99"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9" fillId="20" borderId="49" xfId="0" applyFont="1" applyFill="1" applyBorder="1" applyAlignment="1">
      <alignment horizontal="center" vertical="center" wrapText="1"/>
    </xf>
    <xf numFmtId="0" fontId="1" fillId="2" borderId="0" xfId="0" applyFont="1" applyFill="1" applyAlignment="1">
      <alignment vertical="center"/>
    </xf>
    <xf numFmtId="0" fontId="2" fillId="17" borderId="103"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8" borderId="9" xfId="0" applyFont="1" applyFill="1" applyBorder="1" applyAlignment="1">
      <alignment horizontal="left" vertical="center" wrapText="1"/>
    </xf>
    <xf numFmtId="0" fontId="31" fillId="18" borderId="9" xfId="0" applyFont="1" applyFill="1" applyBorder="1" applyAlignment="1">
      <alignment horizontal="left" vertical="center" wrapText="1"/>
    </xf>
    <xf numFmtId="0" fontId="2" fillId="19" borderId="9" xfId="0" applyFont="1" applyFill="1" applyBorder="1" applyAlignment="1">
      <alignment horizontal="left" vertical="center" wrapText="1"/>
    </xf>
    <xf numFmtId="0" fontId="31" fillId="17" borderId="9" xfId="0" applyFont="1" applyFill="1" applyBorder="1" applyAlignment="1">
      <alignment horizontal="left" vertical="center" wrapText="1"/>
    </xf>
    <xf numFmtId="0" fontId="31" fillId="19" borderId="62" xfId="0" applyFont="1" applyFill="1" applyBorder="1" applyAlignment="1">
      <alignment horizontal="left" vertical="center" wrapText="1"/>
    </xf>
    <xf numFmtId="0" fontId="1" fillId="0" borderId="1" xfId="0" applyFont="1" applyBorder="1" applyAlignment="1">
      <alignment vertical="center" wrapText="1"/>
    </xf>
    <xf numFmtId="0" fontId="11" fillId="7" borderId="5"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 fillId="0" borderId="100" xfId="0" applyFont="1" applyBorder="1" applyAlignment="1">
      <alignment vertical="center" wrapText="1"/>
    </xf>
    <xf numFmtId="0" fontId="1" fillId="0" borderId="44" xfId="0" applyFont="1" applyBorder="1" applyAlignment="1">
      <alignment vertical="center" wrapText="1"/>
    </xf>
    <xf numFmtId="0" fontId="1" fillId="3" borderId="52" xfId="0" applyFont="1" applyFill="1" applyBorder="1" applyAlignment="1">
      <alignment horizontal="right" vertical="center" wrapText="1"/>
    </xf>
    <xf numFmtId="0" fontId="1" fillId="3" borderId="35" xfId="0" applyFont="1" applyFill="1" applyBorder="1" applyAlignment="1" applyProtection="1">
      <alignment horizontal="left" vertical="center" wrapText="1"/>
      <protection locked="0"/>
    </xf>
    <xf numFmtId="0" fontId="1" fillId="3" borderId="34" xfId="0" applyFont="1" applyFill="1" applyBorder="1" applyAlignment="1">
      <alignment horizontal="right" vertical="center" wrapText="1"/>
    </xf>
    <xf numFmtId="0" fontId="1" fillId="3" borderId="35" xfId="0" applyFont="1" applyFill="1" applyBorder="1" applyAlignment="1" applyProtection="1">
      <alignment horizontal="center" vertical="center" wrapText="1"/>
      <protection locked="0"/>
    </xf>
    <xf numFmtId="0" fontId="20" fillId="2" borderId="0" xfId="0" applyFont="1" applyFill="1" applyAlignment="1">
      <alignment vertical="center" wrapText="1"/>
    </xf>
    <xf numFmtId="0" fontId="1" fillId="6" borderId="0" xfId="0" applyFont="1" applyFill="1" applyAlignment="1">
      <alignment vertical="center" wrapText="1"/>
    </xf>
    <xf numFmtId="0" fontId="1" fillId="6" borderId="60" xfId="0" applyFont="1" applyFill="1" applyBorder="1" applyAlignment="1">
      <alignment vertical="center" wrapText="1"/>
    </xf>
    <xf numFmtId="0" fontId="8" fillId="6" borderId="44" xfId="0" applyFont="1" applyFill="1" applyBorder="1" applyAlignment="1">
      <alignment horizontal="center" vertical="center" wrapText="1"/>
    </xf>
    <xf numFmtId="0" fontId="1" fillId="0" borderId="0" xfId="0" applyFont="1" applyAlignment="1">
      <alignment vertical="center" wrapText="1"/>
    </xf>
    <xf numFmtId="0" fontId="1" fillId="0" borderId="25" xfId="0" applyFont="1" applyBorder="1" applyAlignment="1">
      <alignment horizontal="right" vertical="center" wrapText="1"/>
    </xf>
    <xf numFmtId="0" fontId="1" fillId="0" borderId="22" xfId="0" applyFont="1" applyBorder="1" applyAlignment="1">
      <alignment horizontal="left" vertical="center" wrapText="1"/>
    </xf>
    <xf numFmtId="0" fontId="1" fillId="0" borderId="54" xfId="0" applyFont="1" applyBorder="1" applyAlignment="1">
      <alignment horizontal="right" vertical="center" wrapText="1"/>
    </xf>
    <xf numFmtId="0" fontId="1"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1" fillId="3" borderId="17"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 fillId="3" borderId="35" xfId="0" applyFont="1" applyFill="1" applyBorder="1" applyAlignment="1">
      <alignment horizontal="left" vertical="center" wrapText="1"/>
    </xf>
    <xf numFmtId="0" fontId="1" fillId="3" borderId="35"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24" fillId="8" borderId="0" xfId="0" applyFont="1" applyFill="1" applyBorder="1" applyAlignment="1">
      <alignment horizontal="center" vertical="center"/>
    </xf>
    <xf numFmtId="0" fontId="22" fillId="8" borderId="92" xfId="0" applyFont="1" applyFill="1" applyBorder="1" applyAlignment="1">
      <alignment horizontal="center" vertical="center"/>
    </xf>
    <xf numFmtId="0" fontId="30" fillId="13" borderId="0" xfId="0" applyFont="1" applyFill="1" applyBorder="1" applyAlignment="1">
      <alignment horizontal="center" vertical="center"/>
    </xf>
    <xf numFmtId="0" fontId="30" fillId="4" borderId="0" xfId="0" applyFont="1" applyFill="1" applyBorder="1" applyAlignment="1">
      <alignment horizontal="center" vertical="center"/>
    </xf>
    <xf numFmtId="0" fontId="25" fillId="8" borderId="1" xfId="0" applyFont="1" applyFill="1" applyBorder="1" applyAlignment="1">
      <alignment horizontal="center" vertical="center" wrapText="1"/>
    </xf>
    <xf numFmtId="0" fontId="23" fillId="10" borderId="0" xfId="0" applyFont="1" applyFill="1" applyBorder="1" applyAlignment="1">
      <alignment horizontal="center" vertical="center"/>
    </xf>
    <xf numFmtId="14" fontId="6" fillId="8" borderId="0" xfId="0" applyNumberFormat="1" applyFont="1" applyFill="1" applyBorder="1" applyAlignment="1">
      <alignment horizontal="center" vertical="center"/>
    </xf>
    <xf numFmtId="0" fontId="6" fillId="12" borderId="1" xfId="0" applyFont="1" applyFill="1" applyBorder="1" applyAlignment="1">
      <alignment horizontal="center" vertical="center"/>
    </xf>
    <xf numFmtId="0" fontId="9" fillId="20"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4" borderId="1" xfId="0" applyFont="1" applyFill="1" applyBorder="1" applyAlignment="1">
      <alignment horizontal="center" vertical="center"/>
    </xf>
    <xf numFmtId="0" fontId="25" fillId="8" borderId="0" xfId="0" applyFont="1" applyFill="1" applyBorder="1" applyAlignment="1">
      <alignment horizontal="left" vertical="center" wrapText="1"/>
    </xf>
    <xf numFmtId="0" fontId="23" fillId="16" borderId="5" xfId="0" applyFont="1" applyFill="1" applyBorder="1" applyAlignment="1">
      <alignment horizontal="center" vertical="center"/>
    </xf>
    <xf numFmtId="0" fontId="9" fillId="7" borderId="9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00"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101" xfId="0" applyFont="1" applyFill="1" applyBorder="1" applyAlignment="1">
      <alignment horizontal="center" vertical="center" wrapText="1"/>
    </xf>
    <xf numFmtId="0" fontId="8" fillId="5" borderId="87" xfId="0" applyFont="1" applyFill="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9" fillId="7" borderId="46"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9" fillId="7" borderId="5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7" xfId="0"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9" fillId="7" borderId="27" xfId="0" applyFont="1" applyFill="1" applyBorder="1" applyAlignment="1" applyProtection="1">
      <alignment horizontal="center" vertical="center" wrapText="1"/>
    </xf>
    <xf numFmtId="0" fontId="19" fillId="7" borderId="28"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27"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xf>
    <xf numFmtId="0" fontId="19" fillId="6" borderId="89" xfId="0" applyFont="1" applyFill="1" applyBorder="1" applyAlignment="1" applyProtection="1">
      <alignment horizontal="center" vertical="center" wrapText="1"/>
    </xf>
    <xf numFmtId="0" fontId="19" fillId="6" borderId="28"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8" fillId="5" borderId="71" xfId="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58"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3" xfId="0" applyFont="1" applyFill="1" applyBorder="1" applyAlignment="1" applyProtection="1">
      <alignment horizontal="center" vertical="center" wrapText="1"/>
    </xf>
    <xf numFmtId="0" fontId="9" fillId="4" borderId="85"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57"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57"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58"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13" fillId="0" borderId="8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7" xfId="0" applyFont="1" applyBorder="1" applyAlignment="1">
      <alignment horizontal="center" vertical="center" wrapText="1"/>
    </xf>
    <xf numFmtId="0" fontId="8" fillId="5" borderId="55" xfId="0" applyFont="1" applyFill="1" applyBorder="1" applyAlignment="1" applyProtection="1">
      <alignment horizontal="center" vertical="center" wrapText="1"/>
    </xf>
    <xf numFmtId="0" fontId="8" fillId="5" borderId="63"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91" xfId="0" applyFont="1" applyFill="1" applyBorder="1" applyAlignment="1" applyProtection="1">
      <alignment horizontal="center" vertical="center" wrapText="1"/>
    </xf>
    <xf numFmtId="0" fontId="8" fillId="5" borderId="64"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60"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1"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1" fillId="7" borderId="5"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 fillId="0" borderId="20"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1" fillId="0" borderId="50" xfId="0" applyFont="1" applyBorder="1" applyAlignment="1">
      <alignment horizontal="center" vertical="center" textRotation="90" wrapText="1"/>
    </xf>
    <xf numFmtId="0" fontId="2" fillId="0" borderId="31" xfId="0" applyFont="1" applyBorder="1" applyAlignment="1">
      <alignment horizontal="center" vertical="center" wrapText="1"/>
    </xf>
    <xf numFmtId="0" fontId="2" fillId="0" borderId="5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8" fillId="5" borderId="84"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 fillId="0" borderId="8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textRotation="90" wrapText="1"/>
    </xf>
    <xf numFmtId="0" fontId="1" fillId="0" borderId="16" xfId="0" applyFont="1" applyFill="1" applyBorder="1" applyAlignment="1" applyProtection="1">
      <alignment horizontal="center" vertical="center" textRotation="90" wrapText="1"/>
    </xf>
    <xf numFmtId="0" fontId="1" fillId="0" borderId="50" xfId="0" applyFont="1" applyFill="1" applyBorder="1" applyAlignment="1" applyProtection="1">
      <alignment horizontal="center" vertical="center" textRotation="90" wrapText="1"/>
    </xf>
    <xf numFmtId="0" fontId="2" fillId="0" borderId="3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91" xfId="0"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wrapText="1"/>
    </xf>
    <xf numFmtId="0" fontId="1" fillId="0" borderId="8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20" fillId="0" borderId="83" xfId="0" applyFont="1" applyBorder="1" applyAlignment="1">
      <alignment horizontal="center" vertical="center" wrapText="1"/>
    </xf>
    <xf numFmtId="0" fontId="20" fillId="0" borderId="78" xfId="0" applyFont="1" applyBorder="1" applyAlignment="1">
      <alignment horizontal="center" vertical="center" wrapText="1"/>
    </xf>
    <xf numFmtId="0" fontId="20" fillId="2" borderId="7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84"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8" fillId="5" borderId="10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16" fillId="0" borderId="18"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0" fontId="16" fillId="0" borderId="2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2" borderId="29"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2" borderId="49" xfId="0" applyFont="1" applyFill="1" applyBorder="1" applyAlignment="1">
      <alignment horizontal="center" vertical="center" wrapText="1"/>
    </xf>
    <xf numFmtId="0" fontId="1" fillId="0" borderId="91" xfId="0" applyFont="1" applyBorder="1" applyAlignment="1">
      <alignment horizontal="center" vertical="center" wrapText="1"/>
    </xf>
    <xf numFmtId="0" fontId="6" fillId="2" borderId="0" xfId="0" applyFont="1" applyFill="1" applyAlignment="1">
      <alignment vertical="center" wrapText="1"/>
    </xf>
    <xf numFmtId="0" fontId="19" fillId="6" borderId="89"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1" fillId="6" borderId="11" xfId="0" applyFont="1" applyFill="1" applyBorder="1" applyAlignment="1">
      <alignment vertical="center" wrapText="1"/>
    </xf>
    <xf numFmtId="0" fontId="8" fillId="5" borderId="70" xfId="0" applyFont="1" applyFill="1" applyBorder="1" applyAlignment="1">
      <alignment horizontal="center" vertical="center" wrapText="1"/>
    </xf>
    <xf numFmtId="0" fontId="8" fillId="5" borderId="0" xfId="0" applyFont="1" applyFill="1" applyAlignment="1">
      <alignment horizontal="center" vertical="center" wrapText="1"/>
    </xf>
    <xf numFmtId="0" fontId="11" fillId="7" borderId="10"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91" xfId="0" applyFont="1" applyFill="1" applyBorder="1" applyAlignment="1">
      <alignment horizontal="center" vertical="center" wrapText="1"/>
    </xf>
    <xf numFmtId="0" fontId="8" fillId="5" borderId="104"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 fillId="0" borderId="48"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1"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0" borderId="2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3" borderId="17" xfId="0" applyFont="1" applyFill="1" applyBorder="1" applyAlignment="1" applyProtection="1">
      <alignment horizontal="center" wrapText="1"/>
      <protection locked="0"/>
    </xf>
    <xf numFmtId="0" fontId="2" fillId="3" borderId="17" xfId="0" applyFont="1" applyFill="1" applyBorder="1" applyAlignment="1" applyProtection="1">
      <alignment horizontal="center" vertical="center" wrapText="1"/>
      <protection locked="0"/>
    </xf>
    <xf numFmtId="0" fontId="1" fillId="0" borderId="17" xfId="0" applyFont="1" applyBorder="1" applyAlignment="1" applyProtection="1">
      <alignment horizontal="center" wrapText="1"/>
      <protection locked="0"/>
    </xf>
    <xf numFmtId="0" fontId="35" fillId="0" borderId="17" xfId="0" applyFont="1" applyBorder="1" applyAlignment="1" applyProtection="1">
      <alignment horizontal="center" vertical="center" wrapText="1"/>
      <protection locked="0"/>
    </xf>
    <xf numFmtId="0" fontId="37" fillId="3" borderId="17" xfId="0" applyFont="1" applyFill="1" applyBorder="1" applyAlignment="1" applyProtection="1">
      <alignment horizontal="left" vertical="center" wrapText="1"/>
      <protection locked="0"/>
    </xf>
    <xf numFmtId="0" fontId="37" fillId="3" borderId="17" xfId="0" applyFont="1" applyFill="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25" fillId="8" borderId="11" xfId="0" applyFont="1" applyFill="1" applyBorder="1" applyAlignment="1">
      <alignment vertical="center" wrapText="1"/>
    </xf>
    <xf numFmtId="0" fontId="25" fillId="8" borderId="0" xfId="0" applyFont="1" applyFill="1" applyBorder="1" applyAlignment="1">
      <alignment vertical="center" wrapText="1"/>
    </xf>
    <xf numFmtId="0" fontId="6" fillId="8" borderId="4" xfId="0" applyFont="1" applyFill="1" applyBorder="1" applyAlignment="1">
      <alignment vertical="center" wrapText="1"/>
    </xf>
    <xf numFmtId="0" fontId="1" fillId="0" borderId="100" xfId="0" applyFont="1" applyFill="1" applyBorder="1" applyAlignment="1" applyProtection="1">
      <alignment horizontal="center" vertical="center" wrapText="1"/>
    </xf>
    <xf numFmtId="0" fontId="21" fillId="8" borderId="5" xfId="3" applyFill="1" applyBorder="1" applyAlignment="1">
      <alignment horizontal="left" vertical="center"/>
    </xf>
    <xf numFmtId="0" fontId="21" fillId="8" borderId="2" xfId="3" applyFill="1" applyBorder="1" applyAlignment="1">
      <alignment horizontal="left" vertical="center"/>
    </xf>
  </cellXfs>
  <cellStyles count="4">
    <cellStyle name="Hipervínculo" xfId="3" builtinId="8"/>
    <cellStyle name="Normal" xfId="0" builtinId="0"/>
    <cellStyle name="Normal 2 2" xfId="2" xr:uid="{00000000-0005-0000-0000-000001000000}"/>
    <cellStyle name="Normal 3 2" xfId="1" xr:uid="{00000000-0005-0000-0000-000002000000}"/>
  </cellStyles>
  <dxfs count="227">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tint="-0.499984740745262"/>
      </font>
      <fill>
        <patternFill>
          <bgColor theme="9" tint="0.79998168889431442"/>
        </patternFill>
      </fill>
    </dxf>
    <dxf>
      <font>
        <color rgb="FFC00000"/>
      </font>
      <fill>
        <patternFill>
          <bgColor rgb="FFFFD9D9"/>
        </patternFill>
      </fill>
    </dxf>
    <dxf>
      <font>
        <color theme="9" tint="-0.499984740745262"/>
      </font>
      <fill>
        <patternFill>
          <bgColor theme="9" tint="0.79998168889431442"/>
        </patternFill>
      </fill>
    </dxf>
    <dxf>
      <font>
        <color rgb="FFC00000"/>
      </font>
      <fill>
        <patternFill>
          <bgColor rgb="FFFFD9D9"/>
        </patternFill>
      </fill>
    </dxf>
  </dxfs>
  <tableStyles count="0" defaultTableStyle="TableStyleMedium2" defaultPivotStyle="PivotStyleLight16"/>
  <colors>
    <mruColors>
      <color rgb="FFFFDDDD"/>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76200</xdr:colOff>
      <xdr:row>7</xdr:row>
      <xdr:rowOff>19050</xdr:rowOff>
    </xdr:from>
    <xdr:to>
      <xdr:col>3</xdr:col>
      <xdr:colOff>1624853</xdr:colOff>
      <xdr:row>9</xdr:row>
      <xdr:rowOff>0</xdr:rowOff>
    </xdr:to>
    <xdr:sp macro="" textlink="">
      <xdr:nvSpPr>
        <xdr:cNvPr id="2" name="2 Llamada de flecha hacia abajo">
          <a:extLst>
            <a:ext uri="{FF2B5EF4-FFF2-40B4-BE49-F238E27FC236}">
              <a16:creationId xmlns:a16="http://schemas.microsoft.com/office/drawing/2014/main" id="{C0E7CA57-7F6C-4D25-AF66-89451A14142F}"/>
            </a:ext>
          </a:extLst>
        </xdr:cNvPr>
        <xdr:cNvSpPr/>
      </xdr:nvSpPr>
      <xdr:spPr>
        <a:xfrm>
          <a:off x="76200" y="742950"/>
          <a:ext cx="2243978" cy="742950"/>
        </a:xfrm>
        <a:prstGeom prst="downArrowCallou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ESTRATÉGICOS</a:t>
          </a:r>
        </a:p>
      </xdr:txBody>
    </xdr:sp>
    <xdr:clientData/>
  </xdr:twoCellAnchor>
  <xdr:twoCellAnchor>
    <xdr:from>
      <xdr:col>4</xdr:col>
      <xdr:colOff>371475</xdr:colOff>
      <xdr:row>7</xdr:row>
      <xdr:rowOff>9526</xdr:rowOff>
    </xdr:from>
    <xdr:to>
      <xdr:col>13</xdr:col>
      <xdr:colOff>9524</xdr:colOff>
      <xdr:row>9</xdr:row>
      <xdr:rowOff>0</xdr:rowOff>
    </xdr:to>
    <xdr:sp macro="" textlink="">
      <xdr:nvSpPr>
        <xdr:cNvPr id="3" name="6 Llamada de flecha hacia abajo">
          <a:extLst>
            <a:ext uri="{FF2B5EF4-FFF2-40B4-BE49-F238E27FC236}">
              <a16:creationId xmlns:a16="http://schemas.microsoft.com/office/drawing/2014/main" id="{F42FB31D-E40F-41F0-AD18-4C458C51C6F1}"/>
            </a:ext>
          </a:extLst>
        </xdr:cNvPr>
        <xdr:cNvSpPr/>
      </xdr:nvSpPr>
      <xdr:spPr>
        <a:xfrm>
          <a:off x="2514600" y="733426"/>
          <a:ext cx="5543549" cy="752474"/>
        </a:xfrm>
        <a:prstGeom prst="downArrowCallout">
          <a:avLst/>
        </a:prstGeom>
        <a:solidFill>
          <a:schemeClr val="accent1">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a:t>
          </a:r>
          <a:r>
            <a:rPr lang="es-CO" sz="1400" b="1" baseline="0">
              <a:solidFill>
                <a:schemeClr val="bg1"/>
              </a:solidFill>
            </a:rPr>
            <a:t> MISIONALES</a:t>
          </a:r>
          <a:endParaRPr lang="es-CO" sz="1400" b="1">
            <a:solidFill>
              <a:schemeClr val="bg1"/>
            </a:solidFill>
          </a:endParaRPr>
        </a:p>
      </xdr:txBody>
    </xdr:sp>
    <xdr:clientData/>
  </xdr:twoCellAnchor>
  <xdr:twoCellAnchor>
    <xdr:from>
      <xdr:col>14</xdr:col>
      <xdr:colOff>9524</xdr:colOff>
      <xdr:row>7</xdr:row>
      <xdr:rowOff>9525</xdr:rowOff>
    </xdr:from>
    <xdr:to>
      <xdr:col>19</xdr:col>
      <xdr:colOff>0</xdr:colOff>
      <xdr:row>9</xdr:row>
      <xdr:rowOff>0</xdr:rowOff>
    </xdr:to>
    <xdr:sp macro="" textlink="">
      <xdr:nvSpPr>
        <xdr:cNvPr id="4" name="7 Llamada de flecha hacia abajo">
          <a:extLst>
            <a:ext uri="{FF2B5EF4-FFF2-40B4-BE49-F238E27FC236}">
              <a16:creationId xmlns:a16="http://schemas.microsoft.com/office/drawing/2014/main" id="{B84D6554-2B53-461C-BD28-659A2C9DAE6D}"/>
            </a:ext>
          </a:extLst>
        </xdr:cNvPr>
        <xdr:cNvSpPr/>
      </xdr:nvSpPr>
      <xdr:spPr>
        <a:xfrm>
          <a:off x="8124824" y="733425"/>
          <a:ext cx="3990976" cy="752475"/>
        </a:xfrm>
        <a:prstGeom prst="downArrowCallout">
          <a:avLst/>
        </a:prstGeom>
        <a:solidFill>
          <a:schemeClr val="accent6">
            <a:lumMod val="75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DE APOYO</a:t>
          </a:r>
        </a:p>
      </xdr:txBody>
    </xdr:sp>
    <xdr:clientData/>
  </xdr:twoCellAnchor>
  <xdr:twoCellAnchor>
    <xdr:from>
      <xdr:col>20</xdr:col>
      <xdr:colOff>19049</xdr:colOff>
      <xdr:row>7</xdr:row>
      <xdr:rowOff>9525</xdr:rowOff>
    </xdr:from>
    <xdr:to>
      <xdr:col>22</xdr:col>
      <xdr:colOff>9524</xdr:colOff>
      <xdr:row>9</xdr:row>
      <xdr:rowOff>0</xdr:rowOff>
    </xdr:to>
    <xdr:sp macro="" textlink="">
      <xdr:nvSpPr>
        <xdr:cNvPr id="5" name="8 Llamada de flecha hacia abajo">
          <a:extLst>
            <a:ext uri="{FF2B5EF4-FFF2-40B4-BE49-F238E27FC236}">
              <a16:creationId xmlns:a16="http://schemas.microsoft.com/office/drawing/2014/main" id="{94817905-F816-400E-B87B-133C72E8D382}"/>
            </a:ext>
          </a:extLst>
        </xdr:cNvPr>
        <xdr:cNvSpPr/>
      </xdr:nvSpPr>
      <xdr:spPr>
        <a:xfrm>
          <a:off x="12220574" y="733425"/>
          <a:ext cx="1676400" cy="752475"/>
        </a:xfrm>
        <a:prstGeom prst="downArrowCallout">
          <a:avLst/>
        </a:prstGeom>
        <a:solidFill>
          <a:srgbClr val="8439BD"/>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bg1"/>
              </a:solidFill>
            </a:rPr>
            <a:t>PROCESOS DE EVALUACIÓN Y CONTROL</a:t>
          </a:r>
        </a:p>
      </xdr:txBody>
    </xdr:sp>
    <xdr:clientData/>
  </xdr:twoCellAnchor>
  <xdr:twoCellAnchor>
    <xdr:from>
      <xdr:col>3</xdr:col>
      <xdr:colOff>299358</xdr:colOff>
      <xdr:row>12</xdr:row>
      <xdr:rowOff>40822</xdr:rowOff>
    </xdr:from>
    <xdr:to>
      <xdr:col>21</xdr:col>
      <xdr:colOff>1387929</xdr:colOff>
      <xdr:row>21</xdr:row>
      <xdr:rowOff>27214</xdr:rowOff>
    </xdr:to>
    <xdr:sp macro="" textlink="">
      <xdr:nvSpPr>
        <xdr:cNvPr id="10" name="CuadroTexto 9">
          <a:extLst>
            <a:ext uri="{FF2B5EF4-FFF2-40B4-BE49-F238E27FC236}">
              <a16:creationId xmlns:a16="http://schemas.microsoft.com/office/drawing/2014/main" id="{4E29B249-AF09-48A9-A36B-0BC6916B59B0}"/>
            </a:ext>
          </a:extLst>
        </xdr:cNvPr>
        <xdr:cNvSpPr txBox="1"/>
      </xdr:nvSpPr>
      <xdr:spPr>
        <a:xfrm>
          <a:off x="1197429" y="2544536"/>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296334</xdr:colOff>
      <xdr:row>1</xdr:row>
      <xdr:rowOff>0</xdr:rowOff>
    </xdr:from>
    <xdr:to>
      <xdr:col>11</xdr:col>
      <xdr:colOff>455084</xdr:colOff>
      <xdr:row>3</xdr:row>
      <xdr:rowOff>15875</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2DC56FF-13EC-49E2-8565-CC6B112DCB04}"/>
            </a:ext>
          </a:extLst>
        </xdr:cNvPr>
        <xdr:cNvSpPr/>
      </xdr:nvSpPr>
      <xdr:spPr>
        <a:xfrm>
          <a:off x="9398001" y="158750"/>
          <a:ext cx="920750" cy="492125"/>
        </a:xfrm>
        <a:prstGeom prst="roundRect">
          <a:avLst/>
        </a:prstGeom>
        <a:solidFill>
          <a:schemeClr val="bg1">
            <a:lumMod val="50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2" name="Imagen 1">
          <a:extLst>
            <a:ext uri="{FF2B5EF4-FFF2-40B4-BE49-F238E27FC236}">
              <a16:creationId xmlns:a16="http://schemas.microsoft.com/office/drawing/2014/main" id="{F4EDD615-1995-4A03-AEC7-EED13B6A7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4" name="2 Llamada de flecha hacia abajo">
          <a:hlinkClick xmlns:r="http://schemas.openxmlformats.org/officeDocument/2006/relationships" r:id="rId2"/>
          <a:extLst>
            <a:ext uri="{FF2B5EF4-FFF2-40B4-BE49-F238E27FC236}">
              <a16:creationId xmlns:a16="http://schemas.microsoft.com/office/drawing/2014/main" id="{72CA9B60-18D0-4F63-ADDD-5D840AA8FC7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twoCellAnchor>
    <xdr:from>
      <xdr:col>13</xdr:col>
      <xdr:colOff>357188</xdr:colOff>
      <xdr:row>10</xdr:row>
      <xdr:rowOff>428626</xdr:rowOff>
    </xdr:from>
    <xdr:to>
      <xdr:col>40</xdr:col>
      <xdr:colOff>945697</xdr:colOff>
      <xdr:row>10</xdr:row>
      <xdr:rowOff>2401661</xdr:rowOff>
    </xdr:to>
    <xdr:sp macro="" textlink="">
      <xdr:nvSpPr>
        <xdr:cNvPr id="6" name="CuadroTexto 5">
          <a:extLst>
            <a:ext uri="{FF2B5EF4-FFF2-40B4-BE49-F238E27FC236}">
              <a16:creationId xmlns:a16="http://schemas.microsoft.com/office/drawing/2014/main" id="{08600D30-6951-415D-8CDD-B176E3C5A6EB}"/>
            </a:ext>
          </a:extLst>
        </xdr:cNvPr>
        <xdr:cNvSpPr txBox="1"/>
      </xdr:nvSpPr>
      <xdr:spPr>
        <a:xfrm>
          <a:off x="20431126" y="6786564"/>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EAB722CD-155F-4C0E-AB44-D8E33A2F0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6" name="2 Llamada de flecha hacia abajo">
          <a:hlinkClick xmlns:r="http://schemas.openxmlformats.org/officeDocument/2006/relationships" r:id="rId2"/>
          <a:extLst>
            <a:ext uri="{FF2B5EF4-FFF2-40B4-BE49-F238E27FC236}">
              <a16:creationId xmlns:a16="http://schemas.microsoft.com/office/drawing/2014/main" id="{3E10AA62-65B9-4B9E-8764-82B8FA380041}"/>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twoCellAnchor>
    <xdr:from>
      <xdr:col>13</xdr:col>
      <xdr:colOff>309562</xdr:colOff>
      <xdr:row>11</xdr:row>
      <xdr:rowOff>380999</xdr:rowOff>
    </xdr:from>
    <xdr:to>
      <xdr:col>40</xdr:col>
      <xdr:colOff>898071</xdr:colOff>
      <xdr:row>12</xdr:row>
      <xdr:rowOff>687159</xdr:rowOff>
    </xdr:to>
    <xdr:sp macro="" textlink="">
      <xdr:nvSpPr>
        <xdr:cNvPr id="7" name="CuadroTexto 6">
          <a:extLst>
            <a:ext uri="{FF2B5EF4-FFF2-40B4-BE49-F238E27FC236}">
              <a16:creationId xmlns:a16="http://schemas.microsoft.com/office/drawing/2014/main" id="{82360F79-588F-411A-805F-EAFF3FD0F4EA}"/>
            </a:ext>
          </a:extLst>
        </xdr:cNvPr>
        <xdr:cNvSpPr txBox="1"/>
      </xdr:nvSpPr>
      <xdr:spPr>
        <a:xfrm>
          <a:off x="20383500" y="6738937"/>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722AA54B-4B5C-4736-9ED2-69736965D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5" name="2 Llamada de flecha hacia abajo">
          <a:hlinkClick xmlns:r="http://schemas.openxmlformats.org/officeDocument/2006/relationships" r:id="rId2"/>
          <a:extLst>
            <a:ext uri="{FF2B5EF4-FFF2-40B4-BE49-F238E27FC236}">
              <a16:creationId xmlns:a16="http://schemas.microsoft.com/office/drawing/2014/main" id="{D07DC34E-DC28-44F0-8FD6-1A9BB0E94D0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twoCellAnchor>
    <xdr:from>
      <xdr:col>13</xdr:col>
      <xdr:colOff>309563</xdr:colOff>
      <xdr:row>10</xdr:row>
      <xdr:rowOff>309562</xdr:rowOff>
    </xdr:from>
    <xdr:to>
      <xdr:col>40</xdr:col>
      <xdr:colOff>898072</xdr:colOff>
      <xdr:row>13</xdr:row>
      <xdr:rowOff>44222</xdr:rowOff>
    </xdr:to>
    <xdr:sp macro="" textlink="">
      <xdr:nvSpPr>
        <xdr:cNvPr id="6" name="CuadroTexto 5">
          <a:extLst>
            <a:ext uri="{FF2B5EF4-FFF2-40B4-BE49-F238E27FC236}">
              <a16:creationId xmlns:a16="http://schemas.microsoft.com/office/drawing/2014/main" id="{89E07CD5-B586-4AFC-AE87-576F557E301B}"/>
            </a:ext>
          </a:extLst>
        </xdr:cNvPr>
        <xdr:cNvSpPr txBox="1"/>
      </xdr:nvSpPr>
      <xdr:spPr>
        <a:xfrm>
          <a:off x="20383501" y="5667375"/>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6B618C4F-C0AE-4CFD-8119-B0D6B05A8BEB}"/>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ED152F05-5372-4F31-B667-E5ADD26A6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14</xdr:col>
      <xdr:colOff>0</xdr:colOff>
      <xdr:row>9</xdr:row>
      <xdr:rowOff>2214562</xdr:rowOff>
    </xdr:from>
    <xdr:to>
      <xdr:col>40</xdr:col>
      <xdr:colOff>969509</xdr:colOff>
      <xdr:row>14</xdr:row>
      <xdr:rowOff>163284</xdr:rowOff>
    </xdr:to>
    <xdr:sp macro="" textlink="">
      <xdr:nvSpPr>
        <xdr:cNvPr id="6" name="CuadroTexto 5">
          <a:extLst>
            <a:ext uri="{FF2B5EF4-FFF2-40B4-BE49-F238E27FC236}">
              <a16:creationId xmlns:a16="http://schemas.microsoft.com/office/drawing/2014/main" id="{22851A62-B060-4369-A871-D586B4AF6525}"/>
            </a:ext>
          </a:extLst>
        </xdr:cNvPr>
        <xdr:cNvSpPr txBox="1"/>
      </xdr:nvSpPr>
      <xdr:spPr>
        <a:xfrm>
          <a:off x="20454938" y="5500687"/>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B72835C-2821-402D-BB64-372018BE9D82}"/>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D2E60A2-16B6-40FC-8074-737C393BC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12</xdr:col>
      <xdr:colOff>2198687</xdr:colOff>
      <xdr:row>11</xdr:row>
      <xdr:rowOff>920750</xdr:rowOff>
    </xdr:from>
    <xdr:to>
      <xdr:col>40</xdr:col>
      <xdr:colOff>548821</xdr:colOff>
      <xdr:row>12</xdr:row>
      <xdr:rowOff>615723</xdr:rowOff>
    </xdr:to>
    <xdr:sp macro="" textlink="">
      <xdr:nvSpPr>
        <xdr:cNvPr id="6" name="CuadroTexto 5">
          <a:extLst>
            <a:ext uri="{FF2B5EF4-FFF2-40B4-BE49-F238E27FC236}">
              <a16:creationId xmlns:a16="http://schemas.microsoft.com/office/drawing/2014/main" id="{F7FCF9E2-27C8-43E8-928C-981F8A703435}"/>
            </a:ext>
          </a:extLst>
        </xdr:cNvPr>
        <xdr:cNvSpPr txBox="1"/>
      </xdr:nvSpPr>
      <xdr:spPr>
        <a:xfrm>
          <a:off x="20073937" y="8747125"/>
          <a:ext cx="15463384" cy="196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B8EC79C-9C1D-4E12-9BA9-15191B8C9E64}"/>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1D334CA-F8A5-4C32-84B5-BAD3C3434E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13</xdr:col>
      <xdr:colOff>309563</xdr:colOff>
      <xdr:row>10</xdr:row>
      <xdr:rowOff>71438</xdr:rowOff>
    </xdr:from>
    <xdr:to>
      <xdr:col>40</xdr:col>
      <xdr:colOff>898072</xdr:colOff>
      <xdr:row>11</xdr:row>
      <xdr:rowOff>91848</xdr:rowOff>
    </xdr:to>
    <xdr:sp macro="" textlink="">
      <xdr:nvSpPr>
        <xdr:cNvPr id="4" name="CuadroTexto 3">
          <a:extLst>
            <a:ext uri="{FF2B5EF4-FFF2-40B4-BE49-F238E27FC236}">
              <a16:creationId xmlns:a16="http://schemas.microsoft.com/office/drawing/2014/main" id="{23719608-D1AB-4348-AEEB-381F2007FB0B}"/>
            </a:ext>
          </a:extLst>
        </xdr:cNvPr>
        <xdr:cNvSpPr txBox="1"/>
      </xdr:nvSpPr>
      <xdr:spPr>
        <a:xfrm>
          <a:off x="20383501" y="6596063"/>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70AD840E-4B5E-4A7E-BCB6-A842FB2A8860}"/>
            </a:ext>
          </a:extLst>
        </xdr:cNvPr>
        <xdr:cNvSpPr/>
      </xdr:nvSpPr>
      <xdr:spPr>
        <a:xfrm>
          <a:off x="179294" y="2106706"/>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F4742088-2666-417A-94B6-5B1E9667E4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14</xdr:col>
      <xdr:colOff>0</xdr:colOff>
      <xdr:row>10</xdr:row>
      <xdr:rowOff>785812</xdr:rowOff>
    </xdr:from>
    <xdr:to>
      <xdr:col>40</xdr:col>
      <xdr:colOff>969509</xdr:colOff>
      <xdr:row>14</xdr:row>
      <xdr:rowOff>91847</xdr:rowOff>
    </xdr:to>
    <xdr:sp macro="" textlink="">
      <xdr:nvSpPr>
        <xdr:cNvPr id="6" name="CuadroTexto 5">
          <a:extLst>
            <a:ext uri="{FF2B5EF4-FFF2-40B4-BE49-F238E27FC236}">
              <a16:creationId xmlns:a16="http://schemas.microsoft.com/office/drawing/2014/main" id="{1E96B768-D97C-4BE7-8AC2-C413098E7A7B}"/>
            </a:ext>
          </a:extLst>
        </xdr:cNvPr>
        <xdr:cNvSpPr txBox="1"/>
      </xdr:nvSpPr>
      <xdr:spPr>
        <a:xfrm>
          <a:off x="20454938" y="5524500"/>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024BC9EC-484F-4D8C-9649-61E06437EB98}"/>
            </a:ext>
          </a:extLst>
        </xdr:cNvPr>
        <xdr:cNvSpPr/>
      </xdr:nvSpPr>
      <xdr:spPr>
        <a:xfrm>
          <a:off x="138546" y="155864"/>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3FAEDB5-4121-4A3E-B628-36A7B344B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13</xdr:col>
      <xdr:colOff>333375</xdr:colOff>
      <xdr:row>10</xdr:row>
      <xdr:rowOff>1047749</xdr:rowOff>
    </xdr:from>
    <xdr:to>
      <xdr:col>40</xdr:col>
      <xdr:colOff>921884</xdr:colOff>
      <xdr:row>11</xdr:row>
      <xdr:rowOff>925284</xdr:rowOff>
    </xdr:to>
    <xdr:sp macro="" textlink="">
      <xdr:nvSpPr>
        <xdr:cNvPr id="6" name="CuadroTexto 5">
          <a:extLst>
            <a:ext uri="{FF2B5EF4-FFF2-40B4-BE49-F238E27FC236}">
              <a16:creationId xmlns:a16="http://schemas.microsoft.com/office/drawing/2014/main" id="{423C4494-BA17-4A63-9BC1-D2DA95D9FF34}"/>
            </a:ext>
          </a:extLst>
        </xdr:cNvPr>
        <xdr:cNvSpPr txBox="1"/>
      </xdr:nvSpPr>
      <xdr:spPr>
        <a:xfrm>
          <a:off x="20407313" y="6596062"/>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4C03C27D-9272-4FF9-B9B4-9DB40A723055}"/>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C0FB075C-4696-4B03-85A4-0F151704C2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14</xdr:col>
      <xdr:colOff>23812</xdr:colOff>
      <xdr:row>10</xdr:row>
      <xdr:rowOff>619125</xdr:rowOff>
    </xdr:from>
    <xdr:to>
      <xdr:col>40</xdr:col>
      <xdr:colOff>993321</xdr:colOff>
      <xdr:row>10</xdr:row>
      <xdr:rowOff>2592160</xdr:rowOff>
    </xdr:to>
    <xdr:sp macro="" textlink="">
      <xdr:nvSpPr>
        <xdr:cNvPr id="6" name="CuadroTexto 5">
          <a:extLst>
            <a:ext uri="{FF2B5EF4-FFF2-40B4-BE49-F238E27FC236}">
              <a16:creationId xmlns:a16="http://schemas.microsoft.com/office/drawing/2014/main" id="{C298B309-3059-4AC1-BB2E-165BD9D60343}"/>
            </a:ext>
          </a:extLst>
        </xdr:cNvPr>
        <xdr:cNvSpPr txBox="1"/>
      </xdr:nvSpPr>
      <xdr:spPr>
        <a:xfrm>
          <a:off x="20478750" y="7620000"/>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1A95273E-4B8E-420C-9BD7-1FF3AD364380}"/>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1E0E44E9-AAFF-4100-A3D7-5EA5138E0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13</xdr:col>
      <xdr:colOff>0</xdr:colOff>
      <xdr:row>19</xdr:row>
      <xdr:rowOff>0</xdr:rowOff>
    </xdr:from>
    <xdr:to>
      <xdr:col>40</xdr:col>
      <xdr:colOff>588509</xdr:colOff>
      <xdr:row>20</xdr:row>
      <xdr:rowOff>187097</xdr:rowOff>
    </xdr:to>
    <xdr:sp macro="" textlink="">
      <xdr:nvSpPr>
        <xdr:cNvPr id="6" name="CuadroTexto 5">
          <a:extLst>
            <a:ext uri="{FF2B5EF4-FFF2-40B4-BE49-F238E27FC236}">
              <a16:creationId xmlns:a16="http://schemas.microsoft.com/office/drawing/2014/main" id="{A1616C98-C4B8-48C9-9D64-64E71486044C}"/>
            </a:ext>
          </a:extLst>
        </xdr:cNvPr>
        <xdr:cNvSpPr txBox="1"/>
      </xdr:nvSpPr>
      <xdr:spPr>
        <a:xfrm>
          <a:off x="20073938" y="7000875"/>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65A9E8C-64F9-4969-BE75-E7359B18F022}"/>
            </a:ext>
          </a:extLst>
        </xdr:cNvPr>
        <xdr:cNvSpPr/>
      </xdr:nvSpPr>
      <xdr:spPr>
        <a:xfrm>
          <a:off x="129887" y="156730"/>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23998C59-EA93-45FC-8812-9528D7166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32798"/>
          <a:ext cx="1975892" cy="1425399"/>
        </a:xfrm>
        <a:prstGeom prst="rect">
          <a:avLst/>
        </a:prstGeom>
      </xdr:spPr>
    </xdr:pic>
    <xdr:clientData/>
  </xdr:oneCellAnchor>
  <xdr:twoCellAnchor>
    <xdr:from>
      <xdr:col>13</xdr:col>
      <xdr:colOff>0</xdr:colOff>
      <xdr:row>9</xdr:row>
      <xdr:rowOff>1762125</xdr:rowOff>
    </xdr:from>
    <xdr:to>
      <xdr:col>40</xdr:col>
      <xdr:colOff>588509</xdr:colOff>
      <xdr:row>16</xdr:row>
      <xdr:rowOff>187097</xdr:rowOff>
    </xdr:to>
    <xdr:sp macro="" textlink="">
      <xdr:nvSpPr>
        <xdr:cNvPr id="6" name="CuadroTexto 5">
          <a:extLst>
            <a:ext uri="{FF2B5EF4-FFF2-40B4-BE49-F238E27FC236}">
              <a16:creationId xmlns:a16="http://schemas.microsoft.com/office/drawing/2014/main" id="{F5C27611-AEAA-44F5-8E20-71DB59F722FA}"/>
            </a:ext>
          </a:extLst>
        </xdr:cNvPr>
        <xdr:cNvSpPr txBox="1"/>
      </xdr:nvSpPr>
      <xdr:spPr>
        <a:xfrm>
          <a:off x="20073938" y="5048250"/>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51955</xdr:colOff>
      <xdr:row>1</xdr:row>
      <xdr:rowOff>51955</xdr:rowOff>
    </xdr:from>
    <xdr:to>
      <xdr:col>1</xdr:col>
      <xdr:colOff>972705</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DCF2ADC2-64EB-4237-ACDB-F788818C5CD3}"/>
            </a:ext>
          </a:extLst>
        </xdr:cNvPr>
        <xdr:cNvSpPr/>
      </xdr:nvSpPr>
      <xdr:spPr>
        <a:xfrm>
          <a:off x="155864" y="155864"/>
          <a:ext cx="920750" cy="492125"/>
        </a:xfrm>
        <a:prstGeom prst="roundRect">
          <a:avLst/>
        </a:prstGeom>
        <a:solidFill>
          <a:srgbClr val="7030A0"/>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7FD75864-351C-4015-8F9D-85B7CE23DF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12</xdr:col>
      <xdr:colOff>2214563</xdr:colOff>
      <xdr:row>11</xdr:row>
      <xdr:rowOff>261938</xdr:rowOff>
    </xdr:from>
    <xdr:to>
      <xdr:col>40</xdr:col>
      <xdr:colOff>564697</xdr:colOff>
      <xdr:row>13</xdr:row>
      <xdr:rowOff>282348</xdr:rowOff>
    </xdr:to>
    <xdr:sp macro="" textlink="">
      <xdr:nvSpPr>
        <xdr:cNvPr id="6" name="CuadroTexto 5">
          <a:extLst>
            <a:ext uri="{FF2B5EF4-FFF2-40B4-BE49-F238E27FC236}">
              <a16:creationId xmlns:a16="http://schemas.microsoft.com/office/drawing/2014/main" id="{BE01F7D4-E78A-46DD-8407-A29DE4612686}"/>
            </a:ext>
          </a:extLst>
        </xdr:cNvPr>
        <xdr:cNvSpPr txBox="1"/>
      </xdr:nvSpPr>
      <xdr:spPr>
        <a:xfrm>
          <a:off x="20050126" y="5500688"/>
          <a:ext cx="15471321"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600">
              <a:solidFill>
                <a:schemeClr val="dk1">
                  <a:alpha val="30000"/>
                </a:schemeClr>
              </a:solidFill>
              <a:latin typeface="Arial" panose="020B0604020202020204" pitchFamily="34" charset="0"/>
              <a:cs typeface="Arial" panose="020B0604020202020204" pitchFamily="34" charset="0"/>
            </a:rPr>
            <a:t>DOCUMENTO</a:t>
          </a:r>
          <a:r>
            <a:rPr lang="es-CO" sz="6600" baseline="0">
              <a:solidFill>
                <a:schemeClr val="dk1">
                  <a:alpha val="30000"/>
                </a:schemeClr>
              </a:solidFill>
              <a:latin typeface="Arial" panose="020B0604020202020204" pitchFamily="34" charset="0"/>
              <a:cs typeface="Arial" panose="020B0604020202020204" pitchFamily="34" charset="0"/>
            </a:rPr>
            <a:t> EN CONSTRUCCIÓN</a:t>
          </a:r>
          <a:endParaRPr lang="es-CO" sz="6600">
            <a:solidFill>
              <a:schemeClr val="dk1">
                <a:alpha val="30000"/>
              </a:schemeClr>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9784155\Desktop\GSAN-1.1-19-02%20Hta%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20GDIR%201.0%20-%20Dir%20Estrategico/CORRUPCION/GDIR-1.0%20MAPA%20DE%20RIESGOS%20CORRUPCION%202020%20V3%20FINAL%20PLANTILLA%20%2013%2012%202019%20jev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lfonso.Barrios\Descargas\19OCT19mapariesgosdecorrupcionygestion2019consolidadoprotegi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4%20-%20GDIR%204.2%20-%20Atenci&#243;n%20al%20ciudadano/CORRUPCI&#211;N/PLANTILLA%20RIESGO%20CORRUPCION%202020%20V3%20-%2000%2012-12-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42348856\Downloads\Mapa%20riesgos%20de%20corrupcion%202019%20SSOAC%20actualizado%20a%20Di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1-ACTIVIDADES"/>
      <sheetName val="2-ATRIBUTOS DE CALIDAD"/>
      <sheetName val="3-CALIDAD PROCESOS"/>
      <sheetName val="4-PANORAMA RIESGOS"/>
      <sheetName val="5-CLASIFICACION RIESGOS"/>
      <sheetName val="6-MATRIZ DE ANALISIS"/>
      <sheetName val="7-SOLIDEZ CONTROL"/>
      <sheetName val="8-FACTOR RIESGO RESIDUAL"/>
      <sheetName val="9-MAPA DE RIESGOS"/>
      <sheetName val="10-GRAFICA GESTIÓ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 val="CONTEXTO EXTRATEGICO 2018 "/>
      <sheetName val="DOFA CRUZADA INSTITUCIONAL2019 "/>
      <sheetName val="DOFA PROC GSAN-3.4 "/>
      <sheetName val="RIESGOS GSAN-3.4 "/>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 sheetId="3">
        <row r="3">
          <cell r="H3">
            <v>0</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sumen Avance"/>
      <sheetName val="GDIR-1.0 (C)"/>
      <sheetName val="GDIR-3.0 (C)"/>
      <sheetName val="GDIR-3.0 (G)"/>
      <sheetName val="GDIR-4-2 (C)"/>
      <sheetName val="GDIR-4-2 (G)"/>
      <sheetName val="GRER-2.0 (C)"/>
      <sheetName val="GRER-2.0 (G)"/>
      <sheetName val="GRER-1.0 (C)"/>
      <sheetName val="GRER-1.0 (G)"/>
      <sheetName val="GIVC-1.0 (C)"/>
      <sheetName val="GIVC-1.0 (G)"/>
      <sheetName val="GSAC 1.0 (G)"/>
      <sheetName val="GSAC-1.0 (C)"/>
      <sheetName val="GCEP-1.0 (C)"/>
      <sheetName val="GCEP 1.0 (G)"/>
      <sheetName val="GSAC-3-1 (G)"/>
      <sheetName val="GSAC-3-1 (C)"/>
      <sheetName val="GSAN-4-5 (C)"/>
      <sheetName val="GSAN-4-5 (G)"/>
      <sheetName val="GSAN-1-1 (C)"/>
      <sheetName val="GSAN-1-1 (G)"/>
      <sheetName val="GSAN-2-2 (C)"/>
      <sheetName val="GSAN-1-3 (G)"/>
      <sheetName val="GSAN-1-3 (C)"/>
      <sheetName val="GSAN-4-2 (G)"/>
      <sheetName val="GSAN-4-2 (C)"/>
      <sheetName val="GSAN-3-4 (C)"/>
      <sheetName val="GSAP-1.0 (C)"/>
      <sheetName val="GSAP-2.1 (C)"/>
      <sheetName val="GSAN-2-1 (G)"/>
      <sheetName val="GSAP-4-1 (C)"/>
      <sheetName val="GDIR-2-4 (C)"/>
      <sheetName val="GDIR-2-4 (G)"/>
      <sheetName val="GCON-1.0 (C)"/>
      <sheetName val="GCON-1.0 (G)"/>
      <sheetName val="GJUR-4.0 (C)"/>
      <sheetName val="GIAT-2.0 (C)"/>
      <sheetName val="GDIR-2-3 (G)"/>
      <sheetName val="GDIR-2-3 (C)"/>
      <sheetName val="GDIR-2-2 (G)"/>
      <sheetName val="GDIR-2-2 (C)"/>
      <sheetName val="GCON-2.0 (C)"/>
      <sheetName val="GCON-2.0 (G)"/>
      <sheetName val="GBIE-1.0 (G)"/>
      <sheetName val="GBIE-1.0 (C)"/>
      <sheetName val="GDIR-2.0 (G)"/>
      <sheetName val="GDIR-2.0 (C)"/>
      <sheetName val="GINF-6.0 (G)"/>
      <sheetName val="GINF-6.0 (C)"/>
      <sheetName val="GDOC-1.0 (G)"/>
      <sheetName val="GDOC-1.0 (C)"/>
      <sheetName val="GFIN-7.0 (G)"/>
      <sheetName val="GFIN-7.0 (C)"/>
      <sheetName val="AEGR-5.0 (C)"/>
      <sheetName val="AEGR-5.0 (G)"/>
      <sheetName val="M-G-COMPILADO"/>
      <sheetName val="M-C-COMPILAD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para calificar el Impacto"/>
      <sheetName val="Hoja2"/>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VC-1.0 (C)"/>
      <sheetName val="GSAC-1.0 (C)"/>
      <sheetName val="GCEP - 1.0 (C)"/>
      <sheetName val="TRANSVERSAL GDIR"/>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FCBB-2292-4A36-ACDF-7E08C07B0262}">
  <sheetPr>
    <pageSetUpPr fitToPage="1"/>
  </sheetPr>
  <dimension ref="A1:AT67"/>
  <sheetViews>
    <sheetView tabSelected="1" zoomScale="70" zoomScaleNormal="70" workbookViewId="0">
      <selection activeCell="AA50" sqref="AA50"/>
    </sheetView>
  </sheetViews>
  <sheetFormatPr baseColWidth="10" defaultRowHeight="12.75" x14ac:dyDescent="0.25"/>
  <cols>
    <col min="1" max="1" width="2.140625" style="110" customWidth="1"/>
    <col min="2" max="2" width="1.140625" style="42" customWidth="1"/>
    <col min="3" max="3" width="10" style="42" customWidth="1"/>
    <col min="4" max="4" width="24.28515625" style="42" customWidth="1"/>
    <col min="5" max="5" width="2.85546875" style="42" customWidth="1"/>
    <col min="6" max="6" width="10" style="42" customWidth="1"/>
    <col min="7" max="7" width="24.28515625" style="42" customWidth="1"/>
    <col min="8" max="8" width="2" style="42" customWidth="1"/>
    <col min="9" max="9" width="10" style="42" bestFit="1" customWidth="1"/>
    <col min="10" max="10" width="24.28515625" style="42" customWidth="1"/>
    <col min="11" max="11" width="1.7109375" style="42" customWidth="1"/>
    <col min="12" max="12" width="10" style="42" customWidth="1"/>
    <col min="13" max="13" width="24.28515625" style="42" customWidth="1"/>
    <col min="14" max="14" width="1" style="42" customWidth="1"/>
    <col min="15" max="15" width="10" style="42" customWidth="1"/>
    <col min="16" max="16" width="24.28515625" style="42" customWidth="1"/>
    <col min="17" max="17" width="1.140625" style="42" customWidth="1"/>
    <col min="18" max="18" width="10" style="42" customWidth="1"/>
    <col min="19" max="19" width="24.28515625" style="42" customWidth="1"/>
    <col min="20" max="20" width="1.28515625" style="42" customWidth="1"/>
    <col min="21" max="21" width="10" style="42" customWidth="1"/>
    <col min="22" max="22" width="24.28515625" style="42" customWidth="1"/>
    <col min="23" max="23" width="4.42578125" style="42" customWidth="1"/>
    <col min="24" max="24" width="2.85546875" style="42" customWidth="1"/>
    <col min="25" max="16384" width="11.42578125" style="42"/>
  </cols>
  <sheetData>
    <row r="1" spans="2:46" s="110" customFormat="1" ht="6.75" customHeight="1" thickBot="1" x14ac:dyDescent="0.3"/>
    <row r="2" spans="2:46" ht="6" customHeight="1" thickTop="1" x14ac:dyDescent="0.25">
      <c r="B2" s="38"/>
      <c r="C2" s="39"/>
      <c r="D2" s="39"/>
      <c r="E2" s="147"/>
      <c r="F2" s="147"/>
      <c r="G2" s="147"/>
      <c r="H2" s="147"/>
      <c r="I2" s="147"/>
      <c r="J2" s="147"/>
      <c r="K2" s="147"/>
      <c r="L2" s="147"/>
      <c r="M2" s="147"/>
      <c r="N2" s="147"/>
      <c r="O2" s="147"/>
      <c r="P2" s="147"/>
      <c r="Q2" s="147"/>
      <c r="R2" s="147"/>
      <c r="S2" s="147"/>
      <c r="T2" s="147"/>
      <c r="U2" s="39"/>
      <c r="V2" s="39"/>
      <c r="W2" s="40"/>
      <c r="X2" s="41"/>
      <c r="Y2" s="41"/>
      <c r="Z2" s="41"/>
      <c r="AA2" s="41"/>
      <c r="AB2" s="41"/>
      <c r="AC2" s="41"/>
      <c r="AD2" s="41"/>
      <c r="AE2" s="41"/>
      <c r="AF2" s="41"/>
      <c r="AG2" s="41"/>
      <c r="AH2" s="41"/>
      <c r="AI2" s="41"/>
      <c r="AJ2" s="41"/>
      <c r="AK2" s="41"/>
      <c r="AL2" s="41"/>
      <c r="AM2" s="41"/>
      <c r="AN2" s="41"/>
      <c r="AO2" s="41"/>
      <c r="AP2" s="41"/>
      <c r="AQ2" s="41"/>
      <c r="AR2" s="41"/>
      <c r="AS2" s="41"/>
      <c r="AT2" s="41"/>
    </row>
    <row r="3" spans="2:46" ht="18" customHeight="1" x14ac:dyDescent="0.25">
      <c r="B3" s="43"/>
      <c r="C3" s="151" t="s">
        <v>477</v>
      </c>
      <c r="D3" s="151"/>
      <c r="E3" s="151"/>
      <c r="F3" s="151"/>
      <c r="G3" s="151"/>
      <c r="H3" s="151"/>
      <c r="I3" s="151"/>
      <c r="J3" s="151"/>
      <c r="K3" s="151"/>
      <c r="L3" s="151"/>
      <c r="M3" s="151"/>
      <c r="N3" s="151"/>
      <c r="O3" s="151"/>
      <c r="P3" s="151"/>
      <c r="Q3" s="151"/>
      <c r="R3" s="151"/>
      <c r="S3" s="151"/>
      <c r="T3" s="151"/>
      <c r="U3" s="146" t="s">
        <v>181</v>
      </c>
      <c r="V3" s="146"/>
      <c r="W3" s="45"/>
      <c r="X3" s="41"/>
      <c r="Y3" s="41"/>
      <c r="Z3" s="41"/>
      <c r="AA3" s="41"/>
      <c r="AB3" s="41"/>
      <c r="AC3" s="41"/>
      <c r="AD3" s="41"/>
      <c r="AE3" s="41"/>
      <c r="AF3" s="41"/>
      <c r="AG3" s="41"/>
      <c r="AH3" s="41"/>
      <c r="AI3" s="41"/>
      <c r="AJ3" s="41"/>
      <c r="AK3" s="41"/>
      <c r="AL3" s="41"/>
      <c r="AM3" s="41"/>
      <c r="AN3" s="41"/>
      <c r="AO3" s="41"/>
      <c r="AP3" s="41"/>
      <c r="AQ3" s="41"/>
      <c r="AR3" s="41"/>
      <c r="AS3" s="41"/>
      <c r="AT3" s="41"/>
    </row>
    <row r="4" spans="2:46" ht="18" customHeight="1" x14ac:dyDescent="0.25">
      <c r="B4" s="43"/>
      <c r="C4" s="151"/>
      <c r="D4" s="151"/>
      <c r="E4" s="151"/>
      <c r="F4" s="151"/>
      <c r="G4" s="151"/>
      <c r="H4" s="151"/>
      <c r="I4" s="151"/>
      <c r="J4" s="151"/>
      <c r="K4" s="151"/>
      <c r="L4" s="151"/>
      <c r="M4" s="151"/>
      <c r="N4" s="151"/>
      <c r="O4" s="151"/>
      <c r="P4" s="151"/>
      <c r="Q4" s="151"/>
      <c r="R4" s="151"/>
      <c r="S4" s="151"/>
      <c r="T4" s="151"/>
      <c r="U4" s="152">
        <v>43822</v>
      </c>
      <c r="V4" s="152"/>
      <c r="W4" s="45"/>
      <c r="X4" s="41"/>
      <c r="Y4" s="41"/>
      <c r="Z4" s="41"/>
      <c r="AA4" s="41"/>
      <c r="AB4" s="41"/>
      <c r="AC4" s="41"/>
      <c r="AD4" s="41"/>
      <c r="AE4" s="41"/>
      <c r="AF4" s="41"/>
      <c r="AG4" s="41"/>
      <c r="AH4" s="41"/>
      <c r="AI4" s="41"/>
      <c r="AJ4" s="41"/>
      <c r="AK4" s="41"/>
      <c r="AL4" s="41"/>
      <c r="AM4" s="41"/>
      <c r="AN4" s="41"/>
      <c r="AO4" s="41"/>
      <c r="AP4" s="41"/>
      <c r="AQ4" s="41"/>
      <c r="AR4" s="41"/>
      <c r="AS4" s="41"/>
      <c r="AT4" s="41"/>
    </row>
    <row r="5" spans="2:46" ht="1.5" customHeight="1" x14ac:dyDescent="0.25">
      <c r="B5" s="43"/>
      <c r="C5" s="44"/>
      <c r="D5" s="44"/>
      <c r="E5" s="44"/>
      <c r="F5" s="44"/>
      <c r="G5" s="44"/>
      <c r="H5" s="44"/>
      <c r="I5" s="44"/>
      <c r="J5" s="44"/>
      <c r="K5" s="44"/>
      <c r="L5" s="44"/>
      <c r="M5" s="44"/>
      <c r="N5" s="44"/>
      <c r="O5" s="44"/>
      <c r="P5" s="44"/>
      <c r="Q5" s="44"/>
      <c r="R5" s="44"/>
      <c r="S5" s="44"/>
      <c r="T5" s="44"/>
      <c r="U5" s="44"/>
      <c r="V5" s="44"/>
      <c r="W5" s="45"/>
      <c r="X5" s="41"/>
      <c r="Y5" s="41"/>
      <c r="Z5" s="41"/>
      <c r="AA5" s="41"/>
      <c r="AB5" s="41"/>
      <c r="AC5" s="41"/>
      <c r="AD5" s="41"/>
      <c r="AE5" s="41"/>
      <c r="AF5" s="41"/>
      <c r="AG5" s="41"/>
      <c r="AH5" s="41"/>
      <c r="AI5" s="41"/>
      <c r="AJ5" s="41"/>
      <c r="AK5" s="41"/>
      <c r="AL5" s="41"/>
      <c r="AM5" s="41"/>
      <c r="AN5" s="41"/>
      <c r="AO5" s="41"/>
      <c r="AP5" s="41"/>
      <c r="AQ5" s="41"/>
      <c r="AR5" s="41"/>
      <c r="AS5" s="41"/>
      <c r="AT5" s="41"/>
    </row>
    <row r="6" spans="2:46" x14ac:dyDescent="0.25">
      <c r="B6" s="43"/>
      <c r="C6" s="46"/>
      <c r="D6" s="46"/>
      <c r="E6" s="46"/>
      <c r="F6" s="46"/>
      <c r="G6" s="46"/>
      <c r="H6" s="46"/>
      <c r="I6" s="46"/>
      <c r="J6" s="46"/>
      <c r="K6" s="46"/>
      <c r="L6" s="46"/>
      <c r="M6" s="46"/>
      <c r="N6" s="46"/>
      <c r="O6" s="46"/>
      <c r="P6" s="46"/>
      <c r="Q6" s="46"/>
      <c r="R6" s="46"/>
      <c r="S6" s="46"/>
      <c r="T6" s="46"/>
      <c r="U6" s="46"/>
      <c r="V6" s="46"/>
      <c r="W6" s="45"/>
      <c r="X6" s="41"/>
      <c r="Y6" s="41"/>
      <c r="Z6" s="41"/>
      <c r="AA6" s="41"/>
      <c r="AB6" s="41"/>
      <c r="AC6" s="41"/>
      <c r="AD6" s="41"/>
      <c r="AE6" s="41"/>
      <c r="AF6" s="41"/>
      <c r="AG6" s="41"/>
      <c r="AH6" s="41"/>
      <c r="AI6" s="41"/>
      <c r="AJ6" s="41"/>
      <c r="AK6" s="41"/>
      <c r="AL6" s="41"/>
      <c r="AM6" s="41"/>
      <c r="AN6" s="41"/>
      <c r="AO6" s="41"/>
      <c r="AP6" s="41"/>
      <c r="AQ6" s="41"/>
      <c r="AR6" s="41"/>
      <c r="AS6" s="41"/>
      <c r="AT6" s="41"/>
    </row>
    <row r="7" spans="2:46" ht="6.75" customHeight="1" x14ac:dyDescent="0.25">
      <c r="B7" s="43"/>
      <c r="C7" s="44"/>
      <c r="D7" s="44"/>
      <c r="E7" s="44"/>
      <c r="F7" s="44"/>
      <c r="G7" s="44"/>
      <c r="H7" s="44"/>
      <c r="I7" s="44"/>
      <c r="J7" s="44"/>
      <c r="K7" s="44"/>
      <c r="L7" s="44"/>
      <c r="M7" s="44"/>
      <c r="N7" s="44"/>
      <c r="O7" s="44"/>
      <c r="P7" s="44"/>
      <c r="Q7" s="44"/>
      <c r="R7" s="44"/>
      <c r="S7" s="44"/>
      <c r="T7" s="44"/>
      <c r="U7" s="44"/>
      <c r="V7" s="44"/>
      <c r="W7" s="45"/>
      <c r="X7" s="41"/>
      <c r="Y7" s="41"/>
      <c r="Z7" s="41"/>
      <c r="AA7" s="41"/>
      <c r="AB7" s="41"/>
      <c r="AC7" s="41"/>
      <c r="AD7" s="41"/>
      <c r="AE7" s="41"/>
      <c r="AF7" s="41"/>
      <c r="AG7" s="41"/>
      <c r="AH7" s="41"/>
      <c r="AI7" s="41"/>
      <c r="AJ7" s="41"/>
      <c r="AK7" s="41"/>
      <c r="AL7" s="41"/>
      <c r="AM7" s="41"/>
      <c r="AN7" s="41"/>
      <c r="AO7" s="41"/>
      <c r="AP7" s="41"/>
      <c r="AQ7" s="41"/>
      <c r="AR7" s="41"/>
      <c r="AS7" s="41"/>
      <c r="AT7" s="41"/>
    </row>
    <row r="8" spans="2:46" ht="54" customHeight="1" x14ac:dyDescent="0.25">
      <c r="B8" s="43"/>
      <c r="C8" s="44"/>
      <c r="D8" s="44"/>
      <c r="E8" s="44"/>
      <c r="F8" s="44"/>
      <c r="G8" s="44"/>
      <c r="H8" s="44"/>
      <c r="I8" s="44"/>
      <c r="J8" s="44"/>
      <c r="K8" s="44"/>
      <c r="L8" s="44"/>
      <c r="M8" s="44"/>
      <c r="N8" s="44"/>
      <c r="O8" s="44"/>
      <c r="P8" s="44"/>
      <c r="Q8" s="44"/>
      <c r="R8" s="44"/>
      <c r="S8" s="44"/>
      <c r="T8" s="44"/>
      <c r="U8" s="44"/>
      <c r="V8" s="44"/>
      <c r="W8" s="45"/>
      <c r="X8" s="41"/>
      <c r="Y8" s="41"/>
      <c r="Z8" s="41"/>
      <c r="AA8" s="41"/>
      <c r="AB8" s="41"/>
      <c r="AC8" s="41"/>
      <c r="AD8" s="41"/>
      <c r="AE8" s="41"/>
      <c r="AF8" s="41"/>
      <c r="AG8" s="41"/>
      <c r="AH8" s="41"/>
      <c r="AI8" s="41"/>
      <c r="AJ8" s="41"/>
      <c r="AK8" s="41"/>
      <c r="AL8" s="41"/>
      <c r="AM8" s="41"/>
      <c r="AN8" s="41"/>
      <c r="AO8" s="41"/>
      <c r="AP8" s="41"/>
      <c r="AQ8" s="41"/>
      <c r="AR8" s="41"/>
      <c r="AS8" s="41"/>
      <c r="AT8" s="41"/>
    </row>
    <row r="9" spans="2:46" ht="6" customHeight="1" x14ac:dyDescent="0.25">
      <c r="B9" s="43"/>
      <c r="C9" s="44"/>
      <c r="D9" s="44"/>
      <c r="E9" s="44"/>
      <c r="F9" s="44"/>
      <c r="G9" s="44"/>
      <c r="H9" s="44"/>
      <c r="I9" s="44"/>
      <c r="J9" s="44"/>
      <c r="K9" s="44"/>
      <c r="L9" s="44"/>
      <c r="M9" s="44"/>
      <c r="N9" s="44"/>
      <c r="O9" s="44"/>
      <c r="P9" s="44"/>
      <c r="Q9" s="44"/>
      <c r="R9" s="44"/>
      <c r="S9" s="44"/>
      <c r="T9" s="44"/>
      <c r="U9" s="44"/>
      <c r="V9" s="44"/>
      <c r="W9" s="45"/>
      <c r="X9" s="41"/>
      <c r="Y9" s="41"/>
      <c r="Z9" s="41"/>
      <c r="AA9" s="41"/>
      <c r="AB9" s="41"/>
      <c r="AC9" s="41"/>
      <c r="AD9" s="41"/>
      <c r="AE9" s="41"/>
      <c r="AF9" s="41"/>
      <c r="AG9" s="41"/>
      <c r="AH9" s="41"/>
      <c r="AI9" s="41"/>
      <c r="AJ9" s="41"/>
      <c r="AK9" s="41"/>
      <c r="AL9" s="41"/>
      <c r="AM9" s="41"/>
      <c r="AN9" s="41"/>
      <c r="AO9" s="41"/>
      <c r="AP9" s="41"/>
      <c r="AQ9" s="41"/>
      <c r="AR9" s="41"/>
      <c r="AS9" s="41"/>
      <c r="AT9" s="41"/>
    </row>
    <row r="10" spans="2:46" ht="25.5" customHeight="1" x14ac:dyDescent="0.25">
      <c r="B10" s="43"/>
      <c r="C10" s="44"/>
      <c r="D10" s="44"/>
      <c r="E10" s="44"/>
      <c r="F10" s="148" t="s">
        <v>182</v>
      </c>
      <c r="G10" s="148"/>
      <c r="H10" s="44"/>
      <c r="I10" s="149" t="s">
        <v>183</v>
      </c>
      <c r="J10" s="149"/>
      <c r="K10" s="149"/>
      <c r="L10" s="149"/>
      <c r="M10" s="149"/>
      <c r="N10" s="44"/>
      <c r="O10" s="44"/>
      <c r="P10" s="44"/>
      <c r="Q10" s="44"/>
      <c r="R10" s="44"/>
      <c r="S10" s="44"/>
      <c r="T10" s="44"/>
      <c r="U10" s="44"/>
      <c r="V10" s="44"/>
      <c r="W10" s="45"/>
      <c r="X10" s="41"/>
      <c r="Y10" s="41"/>
      <c r="Z10" s="41"/>
      <c r="AA10" s="41"/>
      <c r="AB10" s="41"/>
      <c r="AC10" s="41"/>
      <c r="AD10" s="41"/>
      <c r="AE10" s="41"/>
      <c r="AF10" s="41"/>
      <c r="AG10" s="41"/>
      <c r="AH10" s="41"/>
      <c r="AI10" s="41"/>
      <c r="AJ10" s="41"/>
      <c r="AK10" s="41"/>
      <c r="AL10" s="41"/>
      <c r="AM10" s="41"/>
      <c r="AN10" s="41"/>
      <c r="AO10" s="41"/>
      <c r="AP10" s="41"/>
      <c r="AQ10" s="41"/>
      <c r="AR10" s="41"/>
      <c r="AS10" s="41"/>
      <c r="AT10" s="41"/>
    </row>
    <row r="11" spans="2:46" ht="5.25" customHeight="1" x14ac:dyDescent="0.25">
      <c r="B11" s="43"/>
      <c r="C11" s="44"/>
      <c r="D11" s="44"/>
      <c r="E11" s="44"/>
      <c r="F11" s="493"/>
      <c r="G11" s="493"/>
      <c r="H11" s="44"/>
      <c r="I11" s="44"/>
      <c r="J11" s="44"/>
      <c r="K11" s="44"/>
      <c r="L11" s="44"/>
      <c r="M11" s="44"/>
      <c r="N11" s="44"/>
      <c r="O11" s="44"/>
      <c r="P11" s="44"/>
      <c r="Q11" s="44"/>
      <c r="R11" s="44"/>
      <c r="S11" s="44"/>
      <c r="T11" s="44"/>
      <c r="U11" s="44"/>
      <c r="V11" s="44"/>
      <c r="W11" s="45"/>
      <c r="X11" s="41"/>
      <c r="Y11" s="41"/>
      <c r="Z11" s="41"/>
      <c r="AA11" s="41"/>
      <c r="AB11" s="41"/>
      <c r="AC11" s="41"/>
      <c r="AD11" s="41"/>
      <c r="AE11" s="41"/>
      <c r="AF11" s="41"/>
      <c r="AG11" s="41"/>
      <c r="AH11" s="41"/>
      <c r="AI11" s="41"/>
      <c r="AJ11" s="41"/>
      <c r="AK11" s="41"/>
      <c r="AL11" s="41"/>
      <c r="AM11" s="41"/>
      <c r="AN11" s="41"/>
      <c r="AO11" s="41"/>
      <c r="AP11" s="41"/>
      <c r="AQ11" s="41"/>
      <c r="AR11" s="41"/>
      <c r="AS11" s="41"/>
      <c r="AT11" s="41"/>
    </row>
    <row r="12" spans="2:46" ht="36.75" customHeight="1" x14ac:dyDescent="0.25">
      <c r="B12" s="43"/>
      <c r="C12" s="155" t="s">
        <v>184</v>
      </c>
      <c r="D12" s="155"/>
      <c r="E12" s="44"/>
      <c r="F12" s="150" t="s">
        <v>205</v>
      </c>
      <c r="G12" s="150"/>
      <c r="H12" s="47"/>
      <c r="I12" s="150" t="s">
        <v>185</v>
      </c>
      <c r="J12" s="150"/>
      <c r="K12" s="47"/>
      <c r="L12" s="150" t="s">
        <v>186</v>
      </c>
      <c r="M12" s="150"/>
      <c r="N12" s="44"/>
      <c r="O12" s="150" t="s">
        <v>187</v>
      </c>
      <c r="P12" s="150"/>
      <c r="Q12" s="47"/>
      <c r="R12" s="150" t="s">
        <v>188</v>
      </c>
      <c r="S12" s="150"/>
      <c r="T12" s="44"/>
      <c r="U12" s="150" t="s">
        <v>189</v>
      </c>
      <c r="V12" s="150"/>
      <c r="W12" s="45"/>
      <c r="X12" s="41"/>
      <c r="Y12" s="41"/>
      <c r="Z12" s="41"/>
      <c r="AA12" s="41"/>
      <c r="AB12" s="41"/>
      <c r="AC12" s="41"/>
      <c r="AD12" s="41"/>
      <c r="AE12" s="41"/>
      <c r="AF12" s="41"/>
      <c r="AG12" s="41"/>
      <c r="AH12" s="41"/>
      <c r="AI12" s="41"/>
      <c r="AJ12" s="41"/>
      <c r="AK12" s="41"/>
      <c r="AL12" s="41"/>
      <c r="AM12" s="41"/>
      <c r="AN12" s="41"/>
      <c r="AO12" s="41"/>
      <c r="AP12" s="41"/>
      <c r="AQ12" s="41"/>
      <c r="AR12" s="41"/>
      <c r="AS12" s="41"/>
      <c r="AT12" s="41"/>
    </row>
    <row r="13" spans="2:46" ht="15.75" customHeight="1" x14ac:dyDescent="0.25">
      <c r="B13" s="43"/>
      <c r="C13" s="156" t="s">
        <v>190</v>
      </c>
      <c r="D13" s="495" t="s">
        <v>197</v>
      </c>
      <c r="E13" s="44"/>
      <c r="F13" s="157" t="s">
        <v>207</v>
      </c>
      <c r="G13" s="495" t="s">
        <v>197</v>
      </c>
      <c r="H13" s="48"/>
      <c r="I13" s="158" t="s">
        <v>192</v>
      </c>
      <c r="J13" s="495" t="s">
        <v>197</v>
      </c>
      <c r="K13" s="48"/>
      <c r="L13" s="158" t="s">
        <v>193</v>
      </c>
      <c r="M13" s="495" t="s">
        <v>197</v>
      </c>
      <c r="N13" s="44"/>
      <c r="O13" s="153" t="s">
        <v>194</v>
      </c>
      <c r="P13" s="495" t="s">
        <v>197</v>
      </c>
      <c r="Q13" s="48"/>
      <c r="R13" s="153" t="s">
        <v>195</v>
      </c>
      <c r="S13" s="495" t="s">
        <v>197</v>
      </c>
      <c r="T13" s="44"/>
      <c r="U13" s="154" t="s">
        <v>196</v>
      </c>
      <c r="V13" s="495" t="s">
        <v>197</v>
      </c>
      <c r="W13" s="45"/>
      <c r="X13" s="41"/>
      <c r="Y13" s="41"/>
      <c r="Z13" s="41"/>
      <c r="AA13" s="41"/>
      <c r="AB13" s="41"/>
      <c r="AC13" s="41"/>
      <c r="AD13" s="41"/>
      <c r="AE13" s="41"/>
      <c r="AF13" s="41"/>
      <c r="AG13" s="41"/>
      <c r="AH13" s="41"/>
      <c r="AI13" s="41"/>
      <c r="AJ13" s="41"/>
      <c r="AK13" s="41"/>
      <c r="AL13" s="41"/>
      <c r="AM13" s="41"/>
      <c r="AN13" s="41"/>
      <c r="AO13" s="41"/>
      <c r="AP13" s="41"/>
      <c r="AQ13" s="41"/>
      <c r="AR13" s="41"/>
      <c r="AS13" s="41"/>
      <c r="AT13" s="41"/>
    </row>
    <row r="14" spans="2:46" ht="15.75" customHeight="1" x14ac:dyDescent="0.25">
      <c r="B14" s="43"/>
      <c r="C14" s="156"/>
      <c r="D14" s="496"/>
      <c r="E14" s="44"/>
      <c r="F14" s="157"/>
      <c r="G14" s="496"/>
      <c r="H14" s="48"/>
      <c r="I14" s="158"/>
      <c r="J14" s="496"/>
      <c r="K14" s="48"/>
      <c r="L14" s="158"/>
      <c r="M14" s="496"/>
      <c r="N14" s="44"/>
      <c r="O14" s="153"/>
      <c r="P14" s="496"/>
      <c r="Q14" s="48"/>
      <c r="R14" s="153"/>
      <c r="S14" s="496"/>
      <c r="T14" s="44"/>
      <c r="U14" s="154"/>
      <c r="V14" s="496"/>
      <c r="W14" s="45"/>
      <c r="X14" s="41"/>
      <c r="Y14" s="41"/>
      <c r="Z14" s="41"/>
      <c r="AA14" s="41"/>
      <c r="AB14" s="41"/>
      <c r="AC14" s="41"/>
      <c r="AD14" s="41"/>
      <c r="AE14" s="41"/>
      <c r="AF14" s="41"/>
      <c r="AG14" s="41"/>
      <c r="AH14" s="41"/>
      <c r="AI14" s="41"/>
      <c r="AJ14" s="41"/>
      <c r="AK14" s="41"/>
      <c r="AL14" s="41"/>
      <c r="AM14" s="41"/>
      <c r="AN14" s="41"/>
      <c r="AO14" s="41"/>
      <c r="AP14" s="41"/>
      <c r="AQ14" s="41"/>
      <c r="AR14" s="41"/>
      <c r="AS14" s="41"/>
      <c r="AT14" s="41"/>
    </row>
    <row r="15" spans="2:46" ht="9" customHeight="1" x14ac:dyDescent="0.25">
      <c r="B15" s="43"/>
      <c r="C15" s="44"/>
      <c r="D15" s="48"/>
      <c r="E15" s="44"/>
      <c r="F15" s="44"/>
      <c r="G15" s="44"/>
      <c r="H15" s="48"/>
      <c r="I15" s="44"/>
      <c r="J15" s="48"/>
      <c r="K15" s="492"/>
      <c r="L15" s="492"/>
      <c r="M15" s="492"/>
      <c r="N15" s="44"/>
      <c r="O15" s="49"/>
      <c r="P15" s="48"/>
      <c r="Q15" s="48"/>
      <c r="R15" s="44"/>
      <c r="S15" s="48"/>
      <c r="T15" s="44"/>
      <c r="U15" s="50"/>
      <c r="V15" s="48"/>
      <c r="W15" s="45"/>
      <c r="X15" s="41"/>
      <c r="Y15" s="41"/>
      <c r="Z15" s="41"/>
      <c r="AA15" s="41"/>
      <c r="AB15" s="41"/>
      <c r="AC15" s="41"/>
      <c r="AD15" s="41"/>
      <c r="AE15" s="41"/>
      <c r="AF15" s="41"/>
      <c r="AG15" s="41"/>
      <c r="AH15" s="41"/>
      <c r="AI15" s="41"/>
      <c r="AJ15" s="41"/>
      <c r="AK15" s="41"/>
      <c r="AL15" s="41"/>
      <c r="AM15" s="41"/>
      <c r="AN15" s="41"/>
      <c r="AO15" s="41"/>
      <c r="AP15" s="41"/>
      <c r="AQ15" s="41"/>
      <c r="AR15" s="41"/>
      <c r="AS15" s="41"/>
      <c r="AT15" s="41"/>
    </row>
    <row r="16" spans="2:46" ht="33.75" customHeight="1" x14ac:dyDescent="0.25">
      <c r="B16" s="43"/>
      <c r="C16" s="150" t="s">
        <v>198</v>
      </c>
      <c r="D16" s="150"/>
      <c r="E16" s="44"/>
      <c r="F16" s="150" t="s">
        <v>210</v>
      </c>
      <c r="G16" s="150"/>
      <c r="H16" s="47"/>
      <c r="I16" s="492"/>
      <c r="J16" s="492"/>
      <c r="K16" s="492"/>
      <c r="L16" s="492"/>
      <c r="M16" s="492"/>
      <c r="N16" s="44"/>
      <c r="O16" s="150" t="s">
        <v>211</v>
      </c>
      <c r="P16" s="150"/>
      <c r="Q16" s="48"/>
      <c r="R16" s="150" t="s">
        <v>199</v>
      </c>
      <c r="S16" s="150"/>
      <c r="T16" s="44"/>
      <c r="U16" s="159"/>
      <c r="V16" s="159"/>
      <c r="W16" s="45"/>
      <c r="X16" s="41"/>
      <c r="Y16" s="41"/>
      <c r="Z16" s="41"/>
      <c r="AA16" s="41"/>
      <c r="AB16" s="41"/>
      <c r="AC16" s="41"/>
      <c r="AD16" s="41"/>
      <c r="AE16" s="41"/>
      <c r="AF16" s="41"/>
      <c r="AG16" s="41"/>
      <c r="AH16" s="41"/>
      <c r="AI16" s="41"/>
      <c r="AJ16" s="41"/>
      <c r="AK16" s="41"/>
      <c r="AL16" s="41"/>
      <c r="AM16" s="41"/>
      <c r="AN16" s="41"/>
      <c r="AO16" s="41"/>
      <c r="AP16" s="41"/>
      <c r="AQ16" s="41"/>
      <c r="AR16" s="41"/>
      <c r="AS16" s="41"/>
      <c r="AT16" s="41"/>
    </row>
    <row r="17" spans="2:46" ht="15.75" customHeight="1" x14ac:dyDescent="0.25">
      <c r="B17" s="43"/>
      <c r="C17" s="156" t="s">
        <v>200</v>
      </c>
      <c r="D17" s="495" t="s">
        <v>197</v>
      </c>
      <c r="E17" s="44"/>
      <c r="F17" s="157" t="s">
        <v>212</v>
      </c>
      <c r="G17" s="495" t="s">
        <v>197</v>
      </c>
      <c r="H17" s="48"/>
      <c r="I17" s="492"/>
      <c r="J17" s="492"/>
      <c r="K17" s="492"/>
      <c r="L17" s="492"/>
      <c r="M17" s="492"/>
      <c r="N17" s="44"/>
      <c r="O17" s="153" t="s">
        <v>213</v>
      </c>
      <c r="P17" s="495" t="s">
        <v>197</v>
      </c>
      <c r="Q17" s="44"/>
      <c r="R17" s="153" t="s">
        <v>203</v>
      </c>
      <c r="S17" s="495" t="s">
        <v>197</v>
      </c>
      <c r="T17" s="44"/>
      <c r="U17" s="47"/>
      <c r="V17" s="47"/>
      <c r="W17" s="45"/>
      <c r="X17" s="41"/>
      <c r="Y17" s="41"/>
      <c r="Z17" s="41"/>
      <c r="AA17" s="41"/>
      <c r="AB17" s="41"/>
      <c r="AC17" s="41"/>
      <c r="AD17" s="41"/>
      <c r="AE17" s="41"/>
      <c r="AF17" s="41"/>
      <c r="AG17" s="41"/>
      <c r="AH17" s="41"/>
      <c r="AI17" s="41"/>
      <c r="AJ17" s="41"/>
      <c r="AK17" s="41"/>
      <c r="AL17" s="41"/>
      <c r="AM17" s="41"/>
      <c r="AN17" s="41"/>
      <c r="AO17" s="41"/>
      <c r="AP17" s="41"/>
      <c r="AQ17" s="41"/>
      <c r="AR17" s="41"/>
      <c r="AS17" s="41"/>
      <c r="AT17" s="41"/>
    </row>
    <row r="18" spans="2:46" ht="15.75" customHeight="1" x14ac:dyDescent="0.25">
      <c r="B18" s="43"/>
      <c r="C18" s="156"/>
      <c r="D18" s="496"/>
      <c r="E18" s="44"/>
      <c r="F18" s="157"/>
      <c r="G18" s="496"/>
      <c r="H18" s="48"/>
      <c r="I18" s="492"/>
      <c r="J18" s="492"/>
      <c r="K18" s="492"/>
      <c r="L18" s="492"/>
      <c r="M18" s="492"/>
      <c r="N18" s="44"/>
      <c r="O18" s="153"/>
      <c r="P18" s="496"/>
      <c r="Q18" s="47"/>
      <c r="R18" s="153"/>
      <c r="S18" s="496"/>
      <c r="T18" s="44"/>
      <c r="U18" s="47"/>
      <c r="V18" s="47"/>
      <c r="W18" s="45"/>
      <c r="X18" s="41"/>
      <c r="Y18" s="41"/>
      <c r="Z18" s="41"/>
      <c r="AA18" s="41"/>
      <c r="AB18" s="41"/>
      <c r="AC18" s="41"/>
      <c r="AD18" s="41"/>
      <c r="AE18" s="41"/>
      <c r="AF18" s="41"/>
      <c r="AG18" s="41"/>
      <c r="AH18" s="41"/>
      <c r="AI18" s="41"/>
      <c r="AJ18" s="41"/>
      <c r="AK18" s="41"/>
      <c r="AL18" s="41"/>
      <c r="AM18" s="41"/>
      <c r="AN18" s="41"/>
      <c r="AO18" s="41"/>
      <c r="AP18" s="41"/>
      <c r="AQ18" s="41"/>
      <c r="AR18" s="41"/>
      <c r="AS18" s="41"/>
      <c r="AT18" s="41"/>
    </row>
    <row r="19" spans="2:46" ht="6.75" customHeight="1" x14ac:dyDescent="0.25">
      <c r="B19" s="43"/>
      <c r="C19" s="44"/>
      <c r="D19" s="44"/>
      <c r="E19" s="44"/>
      <c r="F19" s="492"/>
      <c r="G19" s="492"/>
      <c r="H19" s="44"/>
      <c r="I19" s="492"/>
      <c r="J19" s="492"/>
      <c r="K19" s="492"/>
      <c r="L19" s="492"/>
      <c r="M19" s="492"/>
      <c r="N19" s="44"/>
      <c r="O19" s="44"/>
      <c r="P19" s="44"/>
      <c r="Q19" s="48"/>
      <c r="R19" s="47"/>
      <c r="S19" s="47"/>
      <c r="T19" s="44"/>
      <c r="U19" s="47"/>
      <c r="V19" s="47"/>
      <c r="W19" s="45"/>
      <c r="X19" s="41"/>
      <c r="Y19" s="41"/>
      <c r="Z19" s="41"/>
      <c r="AA19" s="41"/>
      <c r="AB19" s="41"/>
      <c r="AC19" s="41"/>
      <c r="AD19" s="41"/>
      <c r="AE19" s="41"/>
      <c r="AF19" s="41"/>
      <c r="AG19" s="41"/>
      <c r="AH19" s="41"/>
      <c r="AI19" s="41"/>
      <c r="AJ19" s="41"/>
      <c r="AK19" s="41"/>
      <c r="AL19" s="41"/>
      <c r="AM19" s="41"/>
      <c r="AN19" s="41"/>
      <c r="AO19" s="41"/>
      <c r="AP19" s="41"/>
      <c r="AQ19" s="41"/>
      <c r="AR19" s="41"/>
      <c r="AS19" s="41"/>
      <c r="AT19" s="41"/>
    </row>
    <row r="20" spans="2:46" ht="26.25" customHeight="1" x14ac:dyDescent="0.25">
      <c r="B20" s="43"/>
      <c r="C20" s="150" t="s">
        <v>204</v>
      </c>
      <c r="D20" s="150"/>
      <c r="E20" s="44"/>
      <c r="F20" s="150" t="s">
        <v>463</v>
      </c>
      <c r="G20" s="150"/>
      <c r="H20" s="47"/>
      <c r="I20" s="492"/>
      <c r="J20" s="492"/>
      <c r="K20" s="492"/>
      <c r="L20" s="492"/>
      <c r="M20" s="492"/>
      <c r="N20" s="492"/>
      <c r="O20" s="492"/>
      <c r="P20" s="492"/>
      <c r="Q20" s="492"/>
      <c r="R20" s="492"/>
      <c r="S20" s="492"/>
      <c r="T20" s="44"/>
      <c r="U20" s="50"/>
      <c r="V20" s="47"/>
      <c r="W20" s="45"/>
      <c r="X20" s="41"/>
      <c r="Y20" s="41"/>
      <c r="Z20" s="41"/>
      <c r="AA20" s="41"/>
      <c r="AB20" s="41"/>
      <c r="AC20" s="41"/>
      <c r="AD20" s="41"/>
      <c r="AE20" s="41"/>
      <c r="AF20" s="41"/>
      <c r="AG20" s="41"/>
      <c r="AH20" s="41"/>
      <c r="AI20" s="41"/>
      <c r="AJ20" s="41"/>
      <c r="AK20" s="41"/>
      <c r="AL20" s="41"/>
      <c r="AM20" s="41"/>
      <c r="AN20" s="41"/>
      <c r="AO20" s="41"/>
      <c r="AP20" s="41"/>
      <c r="AQ20" s="41"/>
      <c r="AR20" s="41"/>
      <c r="AS20" s="41"/>
      <c r="AT20" s="41"/>
    </row>
    <row r="21" spans="2:46" ht="15.75" customHeight="1" x14ac:dyDescent="0.25">
      <c r="B21" s="43"/>
      <c r="C21" s="156" t="s">
        <v>206</v>
      </c>
      <c r="D21" s="495" t="s">
        <v>197</v>
      </c>
      <c r="E21" s="44"/>
      <c r="F21" s="157" t="s">
        <v>464</v>
      </c>
      <c r="G21" s="495" t="s">
        <v>197</v>
      </c>
      <c r="H21" s="48"/>
      <c r="I21" s="492"/>
      <c r="J21" s="492"/>
      <c r="K21" s="492"/>
      <c r="L21" s="492"/>
      <c r="M21" s="492"/>
      <c r="N21" s="492"/>
      <c r="O21" s="492"/>
      <c r="P21" s="492"/>
      <c r="Q21" s="492"/>
      <c r="R21" s="492"/>
      <c r="S21" s="492"/>
      <c r="T21" s="44"/>
      <c r="U21" s="50"/>
      <c r="V21" s="48"/>
      <c r="W21" s="45"/>
      <c r="X21" s="41"/>
      <c r="Y21" s="41"/>
      <c r="Z21" s="41"/>
      <c r="AA21" s="41"/>
      <c r="AB21" s="41"/>
      <c r="AC21" s="41"/>
      <c r="AD21" s="41"/>
      <c r="AE21" s="41"/>
      <c r="AF21" s="41"/>
      <c r="AG21" s="41"/>
      <c r="AH21" s="41"/>
      <c r="AI21" s="41"/>
      <c r="AJ21" s="41"/>
      <c r="AK21" s="41"/>
      <c r="AL21" s="41"/>
      <c r="AM21" s="41"/>
      <c r="AN21" s="41"/>
      <c r="AO21" s="41"/>
      <c r="AP21" s="41"/>
      <c r="AQ21" s="41"/>
      <c r="AR21" s="41"/>
      <c r="AS21" s="41"/>
      <c r="AT21" s="41"/>
    </row>
    <row r="22" spans="2:46" ht="15.75" customHeight="1" x14ac:dyDescent="0.25">
      <c r="B22" s="43"/>
      <c r="C22" s="156"/>
      <c r="D22" s="496"/>
      <c r="E22" s="44"/>
      <c r="F22" s="157"/>
      <c r="G22" s="496"/>
      <c r="H22" s="48"/>
      <c r="I22" s="492"/>
      <c r="J22" s="492"/>
      <c r="K22" s="492"/>
      <c r="L22" s="492"/>
      <c r="M22" s="492"/>
      <c r="N22" s="492"/>
      <c r="O22" s="492"/>
      <c r="P22" s="492"/>
      <c r="Q22" s="492"/>
      <c r="R22" s="492"/>
      <c r="S22" s="492"/>
      <c r="T22" s="44"/>
      <c r="U22" s="50"/>
      <c r="V22" s="48"/>
      <c r="W22" s="45"/>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2:46" ht="6.75" customHeight="1" x14ac:dyDescent="0.25">
      <c r="B23" s="43"/>
      <c r="C23" s="491"/>
      <c r="D23" s="491"/>
      <c r="E23" s="44"/>
      <c r="F23" s="492"/>
      <c r="G23" s="492"/>
      <c r="H23" s="44"/>
      <c r="I23" s="492"/>
      <c r="J23" s="492"/>
      <c r="K23" s="492"/>
      <c r="L23" s="492"/>
      <c r="M23" s="492"/>
      <c r="N23" s="492"/>
      <c r="O23" s="492"/>
      <c r="P23" s="492"/>
      <c r="Q23" s="492"/>
      <c r="R23" s="492"/>
      <c r="S23" s="492"/>
      <c r="T23" s="44"/>
      <c r="U23" s="44"/>
      <c r="V23" s="44"/>
      <c r="W23" s="45"/>
      <c r="X23" s="41"/>
      <c r="Y23" s="41"/>
      <c r="Z23" s="41"/>
      <c r="AA23" s="41"/>
      <c r="AB23" s="41"/>
      <c r="AC23" s="41"/>
      <c r="AD23" s="41"/>
      <c r="AE23" s="41"/>
      <c r="AF23" s="41"/>
      <c r="AG23" s="41"/>
      <c r="AH23" s="41"/>
      <c r="AI23" s="41"/>
      <c r="AJ23" s="41"/>
      <c r="AK23" s="41"/>
      <c r="AL23" s="41"/>
      <c r="AM23" s="41"/>
      <c r="AN23" s="41"/>
      <c r="AO23" s="41"/>
      <c r="AP23" s="41"/>
      <c r="AQ23" s="41"/>
      <c r="AR23" s="41"/>
      <c r="AS23" s="41"/>
      <c r="AT23" s="41"/>
    </row>
    <row r="24" spans="2:46" ht="14.25" customHeight="1" x14ac:dyDescent="0.25">
      <c r="B24" s="43"/>
      <c r="C24" s="44"/>
      <c r="D24" s="44"/>
      <c r="E24" s="44"/>
      <c r="F24" s="52"/>
      <c r="G24" s="52"/>
      <c r="H24" s="52"/>
      <c r="I24" s="51"/>
      <c r="J24" s="51"/>
      <c r="K24" s="51"/>
      <c r="L24" s="51"/>
      <c r="M24" s="51"/>
      <c r="N24" s="51"/>
      <c r="O24" s="48"/>
      <c r="P24" s="47"/>
      <c r="Q24" s="51"/>
      <c r="R24" s="51"/>
      <c r="S24" s="51"/>
      <c r="T24" s="51"/>
      <c r="U24" s="44"/>
      <c r="V24" s="44"/>
      <c r="W24" s="45"/>
      <c r="X24" s="41"/>
      <c r="Y24" s="41"/>
      <c r="Z24" s="41"/>
      <c r="AA24" s="41"/>
      <c r="AB24" s="41"/>
      <c r="AC24" s="41"/>
      <c r="AD24" s="41"/>
      <c r="AE24" s="41"/>
      <c r="AF24" s="41"/>
      <c r="AG24" s="41"/>
      <c r="AH24" s="41"/>
      <c r="AI24" s="41"/>
      <c r="AJ24" s="41"/>
      <c r="AK24" s="41"/>
      <c r="AL24" s="41"/>
      <c r="AM24" s="41"/>
      <c r="AN24" s="41"/>
      <c r="AO24" s="41"/>
      <c r="AP24" s="41"/>
      <c r="AQ24" s="41"/>
      <c r="AR24" s="41"/>
      <c r="AS24" s="41"/>
      <c r="AT24" s="41"/>
    </row>
    <row r="25" spans="2:46" ht="13.5" thickBot="1" x14ac:dyDescent="0.3">
      <c r="B25" s="53"/>
      <c r="C25" s="54"/>
      <c r="D25" s="54"/>
      <c r="E25" s="54"/>
      <c r="F25" s="54"/>
      <c r="G25" s="54"/>
      <c r="H25" s="54"/>
      <c r="I25" s="54"/>
      <c r="J25" s="54"/>
      <c r="K25" s="54"/>
      <c r="L25" s="54"/>
      <c r="M25" s="54"/>
      <c r="N25" s="54"/>
      <c r="O25" s="54"/>
      <c r="P25" s="54"/>
      <c r="Q25" s="54"/>
      <c r="R25" s="54"/>
      <c r="S25" s="54"/>
      <c r="T25" s="54"/>
      <c r="U25" s="54"/>
      <c r="V25" s="54"/>
      <c r="W25" s="55"/>
      <c r="X25" s="41"/>
      <c r="Y25" s="41"/>
      <c r="Z25" s="41"/>
      <c r="AA25" s="41"/>
      <c r="AB25" s="41"/>
      <c r="AC25" s="41"/>
      <c r="AD25" s="41"/>
      <c r="AE25" s="41"/>
      <c r="AF25" s="41"/>
      <c r="AG25" s="41"/>
      <c r="AH25" s="41"/>
      <c r="AI25" s="41"/>
      <c r="AJ25" s="41"/>
      <c r="AK25" s="41"/>
      <c r="AL25" s="41"/>
      <c r="AM25" s="41"/>
      <c r="AN25" s="41"/>
      <c r="AO25" s="41"/>
      <c r="AP25" s="41"/>
      <c r="AQ25" s="41"/>
      <c r="AR25" s="41"/>
      <c r="AS25" s="41"/>
      <c r="AT25" s="41"/>
    </row>
    <row r="26" spans="2:46" ht="13.5" thickTop="1" x14ac:dyDescent="0.2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row>
    <row r="27" spans="2:46" x14ac:dyDescent="0.2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row>
    <row r="28" spans="2:46" x14ac:dyDescent="0.25">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row>
    <row r="29" spans="2:46" x14ac:dyDescent="0.2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row>
    <row r="30" spans="2:46" x14ac:dyDescent="0.2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row>
    <row r="31" spans="2:46" x14ac:dyDescent="0.2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row>
    <row r="32" spans="2:46" x14ac:dyDescent="0.2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row>
    <row r="33" spans="2:46" x14ac:dyDescent="0.2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2:46" x14ac:dyDescent="0.2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row>
    <row r="35" spans="2:46" x14ac:dyDescent="0.2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row>
    <row r="36" spans="2:46" x14ac:dyDescent="0.25">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row>
    <row r="37" spans="2:46" x14ac:dyDescent="0.2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row>
    <row r="38" spans="2:46" x14ac:dyDescent="0.2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row>
    <row r="39" spans="2:46" x14ac:dyDescent="0.25">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row>
    <row r="40" spans="2:46" x14ac:dyDescent="0.2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row>
    <row r="41" spans="2:46" x14ac:dyDescent="0.2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row>
    <row r="42" spans="2:46" x14ac:dyDescent="0.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row>
    <row r="43" spans="2:46" x14ac:dyDescent="0.2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row>
    <row r="44" spans="2:46" x14ac:dyDescent="0.2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row>
    <row r="45" spans="2:46" x14ac:dyDescent="0.2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2:46" x14ac:dyDescent="0.2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row>
    <row r="47" spans="2:46" x14ac:dyDescent="0.25">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row>
    <row r="48" spans="2:46" x14ac:dyDescent="0.25">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row>
    <row r="49" spans="2:46" x14ac:dyDescent="0.25">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row>
    <row r="50" spans="2:46" x14ac:dyDescent="0.25">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row>
    <row r="51" spans="2:46" x14ac:dyDescent="0.25">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row>
    <row r="52" spans="2:46" x14ac:dyDescent="0.25">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row>
    <row r="53" spans="2:46" x14ac:dyDescent="0.25">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row>
    <row r="54" spans="2:46" x14ac:dyDescent="0.25">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row>
    <row r="55" spans="2:46" x14ac:dyDescent="0.25">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row>
    <row r="56" spans="2:46" x14ac:dyDescent="0.2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row>
    <row r="57" spans="2:46" x14ac:dyDescent="0.2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row>
    <row r="58" spans="2:46" x14ac:dyDescent="0.25">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row>
    <row r="59" spans="2:46" x14ac:dyDescent="0.2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row>
    <row r="60" spans="2:46" x14ac:dyDescent="0.2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row>
    <row r="61" spans="2:46" x14ac:dyDescent="0.2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row>
    <row r="62" spans="2:46" x14ac:dyDescent="0.2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row>
    <row r="63" spans="2:46" x14ac:dyDescent="0.2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row>
    <row r="64" spans="2:46" x14ac:dyDescent="0.2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row>
    <row r="65" spans="2:46" x14ac:dyDescent="0.2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row>
    <row r="66" spans="2:46" x14ac:dyDescent="0.25">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row>
    <row r="67" spans="2:46" x14ac:dyDescent="0.2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row>
  </sheetData>
  <mergeCells count="46">
    <mergeCell ref="V13:V14"/>
    <mergeCell ref="G13:G14"/>
    <mergeCell ref="G17:G18"/>
    <mergeCell ref="F20:G20"/>
    <mergeCell ref="F21:F22"/>
    <mergeCell ref="G21:G22"/>
    <mergeCell ref="P17:P18"/>
    <mergeCell ref="S17:S18"/>
    <mergeCell ref="F16:G16"/>
    <mergeCell ref="O16:P16"/>
    <mergeCell ref="F17:F18"/>
    <mergeCell ref="O17:O18"/>
    <mergeCell ref="C20:D20"/>
    <mergeCell ref="F12:G12"/>
    <mergeCell ref="C21:C22"/>
    <mergeCell ref="F13:F14"/>
    <mergeCell ref="D21:D22"/>
    <mergeCell ref="J13:J14"/>
    <mergeCell ref="M13:M14"/>
    <mergeCell ref="P13:P14"/>
    <mergeCell ref="U16:V16"/>
    <mergeCell ref="C17:C18"/>
    <mergeCell ref="R17:R18"/>
    <mergeCell ref="C16:D16"/>
    <mergeCell ref="R16:S16"/>
    <mergeCell ref="D17:D18"/>
    <mergeCell ref="R13:R14"/>
    <mergeCell ref="U13:U14"/>
    <mergeCell ref="C12:D12"/>
    <mergeCell ref="I12:J12"/>
    <mergeCell ref="L12:M12"/>
    <mergeCell ref="O12:P12"/>
    <mergeCell ref="C13:C14"/>
    <mergeCell ref="I13:I14"/>
    <mergeCell ref="L13:L14"/>
    <mergeCell ref="O13:O14"/>
    <mergeCell ref="D13:D14"/>
    <mergeCell ref="S13:S14"/>
    <mergeCell ref="U3:V3"/>
    <mergeCell ref="E2:T2"/>
    <mergeCell ref="F10:G10"/>
    <mergeCell ref="I10:M10"/>
    <mergeCell ref="R12:S12"/>
    <mergeCell ref="C3:T4"/>
    <mergeCell ref="U12:V12"/>
    <mergeCell ref="U4:V4"/>
  </mergeCells>
  <hyperlinks>
    <hyperlink ref="J13" location="'GSAN-1-1 (C)'!A1" display="Corrupción" xr:uid="{0D2DAF5B-2AB5-4AE4-A29C-8DA61FDBFBBA}"/>
    <hyperlink ref="D17" location="'GDIR-3.0 (C)'!A1" display="Corrupción" xr:uid="{F8D05382-2493-496B-B8DA-215E8BF34141}"/>
    <hyperlink ref="D21" location="'GDIR-4-2 (C)'!A1" display="Corrupción" xr:uid="{ACFD5AA0-70A2-4358-AAD0-747C0D7162E9}"/>
    <hyperlink ref="G13" location="'GSAC-1.0 (C)'!A1" display="Corrupción" xr:uid="{29C94855-25FF-4521-AE46-1D6330001775}"/>
    <hyperlink ref="G17" location="'GCEP-1.0 (C)'!A1" display="Corrupción" xr:uid="{A5BF6063-F70C-454F-9650-47E4B3AF3E69}"/>
    <hyperlink ref="M13" location="'GSAP-1.0 (C)'!A1" display="Corrupción" xr:uid="{72001907-6E34-477A-835A-E963CD9FADFD}"/>
    <hyperlink ref="S13" location="'GDIR-2.0 (C)'!A1" display="Corrupción" xr:uid="{EF549FDF-3C12-4288-9377-537BEE35D427}"/>
    <hyperlink ref="P13" location="'GCON-1.0 (C)'!A1" display="Corrupción" xr:uid="{4AB28223-0238-42F0-8827-28D9C350D56D}"/>
    <hyperlink ref="P17" location="'GDIR-2-3 (C)'!A1" display="Corrupción" xr:uid="{6A31F233-0F71-4ABA-A176-10056184EE80}"/>
    <hyperlink ref="S17" location="'GINF-6.0 (C)'!A1" display="Corrupción" xr:uid="{FB3DD74A-DD24-46EB-A732-D67019FEA730}"/>
    <hyperlink ref="V13" location="'AEGR-5.0 (C)'!A1" display="Corrupción" xr:uid="{78781229-B07C-4110-9117-C55C3CB17F89}"/>
    <hyperlink ref="D13" location="'C FACTIBILIDAD'!A1" display="Riesgos de Corrupción" xr:uid="{04E9623F-0794-4F78-B05A-EBED06CC01A0}"/>
    <hyperlink ref="D13:D14" location="'GDIR-1.0 (C)'!A1" display="Corrupción" xr:uid="{0AD76DF4-842B-4703-BFB6-6718394F8AA8}"/>
    <hyperlink ref="G21" location="'GSAN-1-1 (C)'!A1" display="Corrupción" xr:uid="{5FD93F50-BA09-41C1-979E-5B9DC0989EF5}"/>
    <hyperlink ref="G21:G22" location="'GIVC 1.0 (C)'!A1" display="Corrupción" xr:uid="{B234228F-657B-4823-990D-E4E69587AC96}"/>
  </hyperlinks>
  <pageMargins left="0.7" right="0.7" top="0.75" bottom="0.75" header="0.3" footer="0.3"/>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443F-72CD-4834-B3E3-9CFDD7A397BF}">
  <dimension ref="A2:J38"/>
  <sheetViews>
    <sheetView zoomScale="90" zoomScaleNormal="90" workbookViewId="0">
      <pane xSplit="8" ySplit="5" topLeftCell="I6" activePane="bottomRight" state="frozen"/>
      <selection pane="topRight" activeCell="M1" sqref="M1"/>
      <selection pane="bottomLeft" activeCell="A7" sqref="A7"/>
      <selection pane="bottomRight" activeCell="I6" sqref="I6:I10"/>
    </sheetView>
  </sheetViews>
  <sheetFormatPr baseColWidth="10" defaultRowHeight="12.75" outlineLevelCol="1" x14ac:dyDescent="0.2"/>
  <cols>
    <col min="1" max="1" width="1.140625" style="57" customWidth="1"/>
    <col min="2" max="2" width="5.7109375" style="57" customWidth="1"/>
    <col min="3" max="3" width="11.42578125" style="57" customWidth="1"/>
    <col min="4" max="4" width="64" style="57" customWidth="1"/>
    <col min="5" max="5" width="31.5703125" style="87" hidden="1" customWidth="1" outlineLevel="1"/>
    <col min="6" max="6" width="35.7109375" style="87" hidden="1" customWidth="1" outlineLevel="1"/>
    <col min="7" max="7" width="33.140625" style="87" hidden="1" customWidth="1" outlineLevel="1"/>
    <col min="8" max="8" width="39.7109375" style="87" hidden="1" customWidth="1" outlineLevel="1"/>
    <col min="9" max="9" width="27.140625" style="57" customWidth="1" collapsed="1"/>
    <col min="10" max="10" width="27.140625" style="57" customWidth="1"/>
    <col min="11" max="16384" width="11.42578125" style="57"/>
  </cols>
  <sheetData>
    <row r="2" spans="1:10" s="56" customFormat="1" ht="18" x14ac:dyDescent="0.25">
      <c r="B2" s="160" t="s">
        <v>216</v>
      </c>
      <c r="C2" s="160"/>
      <c r="D2" s="160"/>
      <c r="E2" s="160"/>
      <c r="F2" s="160"/>
      <c r="G2" s="160"/>
      <c r="H2" s="160"/>
      <c r="I2" s="160"/>
      <c r="J2" s="160"/>
    </row>
    <row r="3" spans="1:10" s="56" customFormat="1" ht="18.75" thickBot="1" x14ac:dyDescent="0.3"/>
    <row r="4" spans="1:10" x14ac:dyDescent="0.2">
      <c r="B4" s="161" t="s">
        <v>217</v>
      </c>
      <c r="C4" s="163" t="s">
        <v>218</v>
      </c>
      <c r="D4" s="163" t="s">
        <v>2</v>
      </c>
      <c r="E4" s="163" t="s">
        <v>219</v>
      </c>
      <c r="F4" s="163" t="s">
        <v>220</v>
      </c>
      <c r="G4" s="163" t="s">
        <v>221</v>
      </c>
      <c r="H4" s="165" t="s">
        <v>222</v>
      </c>
      <c r="I4" s="163" t="s">
        <v>223</v>
      </c>
      <c r="J4" s="167"/>
    </row>
    <row r="5" spans="1:10" ht="55.5" customHeight="1" thickBot="1" x14ac:dyDescent="0.25">
      <c r="B5" s="162"/>
      <c r="C5" s="164"/>
      <c r="D5" s="164"/>
      <c r="E5" s="164"/>
      <c r="F5" s="164"/>
      <c r="G5" s="164"/>
      <c r="H5" s="166"/>
      <c r="I5" s="119" t="s">
        <v>224</v>
      </c>
      <c r="J5" s="120" t="s">
        <v>384</v>
      </c>
    </row>
    <row r="6" spans="1:10" ht="30" customHeight="1" x14ac:dyDescent="0.2">
      <c r="B6" s="103">
        <v>1</v>
      </c>
      <c r="C6" s="58" t="s">
        <v>190</v>
      </c>
      <c r="D6" s="121" t="s">
        <v>225</v>
      </c>
      <c r="E6" s="111" t="s">
        <v>226</v>
      </c>
      <c r="F6" s="59" t="s">
        <v>227</v>
      </c>
      <c r="G6" s="60" t="s">
        <v>228</v>
      </c>
      <c r="H6" s="61" t="s">
        <v>229</v>
      </c>
      <c r="I6" s="62" t="s">
        <v>230</v>
      </c>
      <c r="J6" s="63" t="s">
        <v>231</v>
      </c>
    </row>
    <row r="7" spans="1:10" ht="30" customHeight="1" x14ac:dyDescent="0.2">
      <c r="B7" s="104">
        <v>2</v>
      </c>
      <c r="C7" s="64" t="s">
        <v>200</v>
      </c>
      <c r="D7" s="118" t="s">
        <v>232</v>
      </c>
      <c r="E7" s="112" t="s">
        <v>233</v>
      </c>
      <c r="F7" s="65" t="s">
        <v>234</v>
      </c>
      <c r="G7" s="66" t="s">
        <v>235</v>
      </c>
      <c r="H7" s="67" t="s">
        <v>235</v>
      </c>
      <c r="I7" s="68" t="s">
        <v>230</v>
      </c>
      <c r="J7" s="69" t="s">
        <v>230</v>
      </c>
    </row>
    <row r="8" spans="1:10" ht="30" customHeight="1" x14ac:dyDescent="0.2">
      <c r="B8" s="104">
        <v>3</v>
      </c>
      <c r="C8" s="64" t="s">
        <v>236</v>
      </c>
      <c r="D8" s="118" t="s">
        <v>11</v>
      </c>
      <c r="E8" s="112" t="s">
        <v>237</v>
      </c>
      <c r="F8" s="65" t="s">
        <v>238</v>
      </c>
      <c r="G8" s="66" t="s">
        <v>239</v>
      </c>
      <c r="H8" s="67" t="s">
        <v>240</v>
      </c>
      <c r="I8" s="70" t="s">
        <v>230</v>
      </c>
      <c r="J8" s="71" t="s">
        <v>231</v>
      </c>
    </row>
    <row r="9" spans="1:10" ht="30" customHeight="1" x14ac:dyDescent="0.2">
      <c r="B9" s="104">
        <v>4</v>
      </c>
      <c r="C9" s="64" t="s">
        <v>241</v>
      </c>
      <c r="D9" s="118" t="s">
        <v>242</v>
      </c>
      <c r="E9" s="112" t="s">
        <v>243</v>
      </c>
      <c r="F9" s="65" t="s">
        <v>244</v>
      </c>
      <c r="G9" s="66" t="s">
        <v>245</v>
      </c>
      <c r="H9" s="67" t="s">
        <v>229</v>
      </c>
      <c r="I9" s="70" t="s">
        <v>230</v>
      </c>
      <c r="J9" s="71" t="s">
        <v>230</v>
      </c>
    </row>
    <row r="10" spans="1:10" ht="30" customHeight="1" x14ac:dyDescent="0.2">
      <c r="B10" s="105">
        <v>5</v>
      </c>
      <c r="C10" s="64" t="s">
        <v>191</v>
      </c>
      <c r="D10" s="118" t="s">
        <v>246</v>
      </c>
      <c r="E10" s="113" t="s">
        <v>247</v>
      </c>
      <c r="F10" s="72" t="s">
        <v>248</v>
      </c>
      <c r="G10" s="73" t="s">
        <v>249</v>
      </c>
      <c r="H10" s="67" t="s">
        <v>250</v>
      </c>
      <c r="I10" s="70" t="s">
        <v>230</v>
      </c>
      <c r="J10" s="71" t="s">
        <v>230</v>
      </c>
    </row>
    <row r="11" spans="1:10" ht="30" customHeight="1" x14ac:dyDescent="0.2">
      <c r="B11" s="105">
        <v>6</v>
      </c>
      <c r="C11" s="64" t="s">
        <v>201</v>
      </c>
      <c r="D11" s="118" t="s">
        <v>29</v>
      </c>
      <c r="E11" s="113" t="s">
        <v>251</v>
      </c>
      <c r="F11" s="72" t="s">
        <v>252</v>
      </c>
      <c r="G11" s="73" t="s">
        <v>253</v>
      </c>
      <c r="H11" s="67" t="s">
        <v>250</v>
      </c>
      <c r="I11" s="70" t="s">
        <v>231</v>
      </c>
      <c r="J11" s="71" t="s">
        <v>230</v>
      </c>
    </row>
    <row r="12" spans="1:10" ht="30" customHeight="1" x14ac:dyDescent="0.2">
      <c r="B12" s="105">
        <v>7</v>
      </c>
      <c r="C12" s="64" t="s">
        <v>207</v>
      </c>
      <c r="D12" s="118" t="s">
        <v>25</v>
      </c>
      <c r="E12" s="113" t="s">
        <v>254</v>
      </c>
      <c r="F12" s="72" t="s">
        <v>255</v>
      </c>
      <c r="G12" s="73" t="s">
        <v>256</v>
      </c>
      <c r="H12" s="67" t="s">
        <v>257</v>
      </c>
      <c r="I12" s="70" t="s">
        <v>230</v>
      </c>
      <c r="J12" s="71" t="s">
        <v>230</v>
      </c>
    </row>
    <row r="13" spans="1:10" ht="30" customHeight="1" x14ac:dyDescent="0.2">
      <c r="B13" s="105">
        <v>8</v>
      </c>
      <c r="C13" s="64" t="s">
        <v>212</v>
      </c>
      <c r="D13" s="118" t="s">
        <v>258</v>
      </c>
      <c r="E13" s="113" t="s">
        <v>259</v>
      </c>
      <c r="F13" s="72" t="s">
        <v>260</v>
      </c>
      <c r="G13" s="74" t="s">
        <v>261</v>
      </c>
      <c r="H13" s="67" t="s">
        <v>257</v>
      </c>
      <c r="I13" s="70" t="s">
        <v>230</v>
      </c>
      <c r="J13" s="71" t="s">
        <v>230</v>
      </c>
    </row>
    <row r="14" spans="1:10" ht="30" customHeight="1" x14ac:dyDescent="0.2">
      <c r="B14" s="105">
        <v>9</v>
      </c>
      <c r="C14" s="64" t="s">
        <v>262</v>
      </c>
      <c r="D14" s="118" t="s">
        <v>263</v>
      </c>
      <c r="E14" s="113" t="s">
        <v>264</v>
      </c>
      <c r="F14" s="72" t="s">
        <v>265</v>
      </c>
      <c r="G14" s="73" t="s">
        <v>266</v>
      </c>
      <c r="H14" s="67" t="s">
        <v>250</v>
      </c>
      <c r="I14" s="70" t="s">
        <v>231</v>
      </c>
      <c r="J14" s="71" t="s">
        <v>230</v>
      </c>
    </row>
    <row r="15" spans="1:10" ht="30" customHeight="1" x14ac:dyDescent="0.2">
      <c r="B15" s="105">
        <v>10</v>
      </c>
      <c r="C15" s="64" t="s">
        <v>267</v>
      </c>
      <c r="D15" s="118" t="s">
        <v>268</v>
      </c>
      <c r="E15" s="114" t="s">
        <v>385</v>
      </c>
      <c r="F15" s="75" t="s">
        <v>269</v>
      </c>
      <c r="G15" s="74" t="s">
        <v>261</v>
      </c>
      <c r="H15" s="67" t="s">
        <v>257</v>
      </c>
      <c r="I15" s="70" t="s">
        <v>230</v>
      </c>
      <c r="J15" s="71" t="s">
        <v>231</v>
      </c>
    </row>
    <row r="16" spans="1:10" ht="30" customHeight="1" x14ac:dyDescent="0.2">
      <c r="A16" s="102"/>
      <c r="B16" s="105">
        <v>11</v>
      </c>
      <c r="C16" s="76" t="s">
        <v>270</v>
      </c>
      <c r="D16" s="118" t="s">
        <v>271</v>
      </c>
      <c r="E16" s="115" t="s">
        <v>272</v>
      </c>
      <c r="F16" s="77" t="s">
        <v>273</v>
      </c>
      <c r="G16" s="78" t="s">
        <v>274</v>
      </c>
      <c r="H16" s="67" t="s">
        <v>235</v>
      </c>
      <c r="I16" s="68" t="s">
        <v>230</v>
      </c>
      <c r="J16" s="69" t="s">
        <v>230</v>
      </c>
    </row>
    <row r="17" spans="1:10" ht="30" customHeight="1" x14ac:dyDescent="0.2">
      <c r="A17" s="102"/>
      <c r="B17" s="106">
        <v>12</v>
      </c>
      <c r="C17" s="64" t="s">
        <v>275</v>
      </c>
      <c r="D17" s="118" t="s">
        <v>276</v>
      </c>
      <c r="E17" s="114" t="s">
        <v>277</v>
      </c>
      <c r="F17" s="75" t="s">
        <v>278</v>
      </c>
      <c r="G17" s="73" t="s">
        <v>279</v>
      </c>
      <c r="H17" s="67" t="s">
        <v>280</v>
      </c>
      <c r="I17" s="70" t="s">
        <v>230</v>
      </c>
      <c r="J17" s="71" t="s">
        <v>230</v>
      </c>
    </row>
    <row r="18" spans="1:10" ht="30" customHeight="1" x14ac:dyDescent="0.2">
      <c r="A18" s="102"/>
      <c r="B18" s="106">
        <v>13</v>
      </c>
      <c r="C18" s="64" t="s">
        <v>281</v>
      </c>
      <c r="D18" s="118" t="s">
        <v>282</v>
      </c>
      <c r="E18" s="114" t="s">
        <v>386</v>
      </c>
      <c r="F18" s="75" t="s">
        <v>283</v>
      </c>
      <c r="G18" s="73" t="s">
        <v>284</v>
      </c>
      <c r="H18" s="67" t="s">
        <v>285</v>
      </c>
      <c r="I18" s="70" t="s">
        <v>231</v>
      </c>
      <c r="J18" s="71" t="s">
        <v>231</v>
      </c>
    </row>
    <row r="19" spans="1:10" ht="30" customHeight="1" x14ac:dyDescent="0.2">
      <c r="A19" s="102"/>
      <c r="B19" s="106">
        <v>14</v>
      </c>
      <c r="C19" s="64" t="s">
        <v>286</v>
      </c>
      <c r="D19" s="118" t="s">
        <v>287</v>
      </c>
      <c r="E19" s="114" t="s">
        <v>288</v>
      </c>
      <c r="F19" s="75" t="s">
        <v>289</v>
      </c>
      <c r="G19" s="73" t="s">
        <v>290</v>
      </c>
      <c r="H19" s="67" t="s">
        <v>257</v>
      </c>
      <c r="I19" s="70" t="s">
        <v>230</v>
      </c>
      <c r="J19" s="71" t="s">
        <v>230</v>
      </c>
    </row>
    <row r="20" spans="1:10" ht="30" customHeight="1" x14ac:dyDescent="0.2">
      <c r="A20" s="102"/>
      <c r="B20" s="106">
        <v>15</v>
      </c>
      <c r="C20" s="64" t="s">
        <v>291</v>
      </c>
      <c r="D20" s="118" t="s">
        <v>292</v>
      </c>
      <c r="E20" s="114" t="s">
        <v>293</v>
      </c>
      <c r="F20" s="75" t="s">
        <v>294</v>
      </c>
      <c r="G20" s="73" t="s">
        <v>295</v>
      </c>
      <c r="H20" s="67" t="s">
        <v>296</v>
      </c>
      <c r="I20" s="70" t="s">
        <v>231</v>
      </c>
      <c r="J20" s="71" t="s">
        <v>230</v>
      </c>
    </row>
    <row r="21" spans="1:10" ht="30" customHeight="1" x14ac:dyDescent="0.2">
      <c r="A21" s="102"/>
      <c r="B21" s="106">
        <v>16</v>
      </c>
      <c r="C21" s="64" t="s">
        <v>297</v>
      </c>
      <c r="D21" s="118" t="s">
        <v>298</v>
      </c>
      <c r="E21" s="114" t="s">
        <v>299</v>
      </c>
      <c r="F21" s="75" t="s">
        <v>300</v>
      </c>
      <c r="G21" s="73" t="s">
        <v>301</v>
      </c>
      <c r="H21" s="67" t="s">
        <v>229</v>
      </c>
      <c r="I21" s="70" t="s">
        <v>231</v>
      </c>
      <c r="J21" s="71" t="s">
        <v>231</v>
      </c>
    </row>
    <row r="22" spans="1:10" ht="30" customHeight="1" x14ac:dyDescent="0.2">
      <c r="A22" s="102"/>
      <c r="B22" s="106">
        <v>17</v>
      </c>
      <c r="C22" s="76" t="s">
        <v>302</v>
      </c>
      <c r="D22" s="118" t="s">
        <v>303</v>
      </c>
      <c r="E22" s="114" t="s">
        <v>387</v>
      </c>
      <c r="F22" s="75" t="s">
        <v>304</v>
      </c>
      <c r="G22" s="73" t="s">
        <v>305</v>
      </c>
      <c r="H22" s="67" t="s">
        <v>296</v>
      </c>
      <c r="I22" s="70" t="s">
        <v>231</v>
      </c>
      <c r="J22" s="71" t="s">
        <v>230</v>
      </c>
    </row>
    <row r="23" spans="1:10" ht="30" customHeight="1" x14ac:dyDescent="0.2">
      <c r="A23" s="102"/>
      <c r="B23" s="106">
        <v>18</v>
      </c>
      <c r="C23" s="64" t="s">
        <v>193</v>
      </c>
      <c r="D23" s="118" t="s">
        <v>306</v>
      </c>
      <c r="E23" s="114" t="s">
        <v>307</v>
      </c>
      <c r="F23" s="75" t="s">
        <v>308</v>
      </c>
      <c r="G23" s="73" t="s">
        <v>309</v>
      </c>
      <c r="H23" s="67" t="s">
        <v>310</v>
      </c>
      <c r="I23" s="70" t="s">
        <v>230</v>
      </c>
      <c r="J23" s="71" t="s">
        <v>231</v>
      </c>
    </row>
    <row r="24" spans="1:10" ht="30" customHeight="1" x14ac:dyDescent="0.2">
      <c r="A24" s="102"/>
      <c r="B24" s="106">
        <v>19</v>
      </c>
      <c r="C24" s="64" t="s">
        <v>311</v>
      </c>
      <c r="D24" s="118" t="s">
        <v>312</v>
      </c>
      <c r="E24" s="114" t="s">
        <v>388</v>
      </c>
      <c r="F24" s="75" t="s">
        <v>313</v>
      </c>
      <c r="G24" s="79" t="s">
        <v>314</v>
      </c>
      <c r="H24" s="67" t="s">
        <v>310</v>
      </c>
      <c r="I24" s="70" t="s">
        <v>230</v>
      </c>
      <c r="J24" s="71" t="s">
        <v>231</v>
      </c>
    </row>
    <row r="25" spans="1:10" ht="30" customHeight="1" x14ac:dyDescent="0.2">
      <c r="A25" s="102"/>
      <c r="B25" s="106">
        <v>20</v>
      </c>
      <c r="C25" s="64" t="s">
        <v>315</v>
      </c>
      <c r="D25" s="118" t="s">
        <v>316</v>
      </c>
      <c r="E25" s="114" t="s">
        <v>388</v>
      </c>
      <c r="F25" s="75" t="s">
        <v>317</v>
      </c>
      <c r="G25" s="73" t="s">
        <v>318</v>
      </c>
      <c r="H25" s="67" t="s">
        <v>257</v>
      </c>
      <c r="I25" s="70" t="s">
        <v>230</v>
      </c>
      <c r="J25" s="71" t="s">
        <v>231</v>
      </c>
    </row>
    <row r="26" spans="1:10" ht="30" customHeight="1" x14ac:dyDescent="0.2">
      <c r="A26" s="102"/>
      <c r="B26" s="107">
        <v>21</v>
      </c>
      <c r="C26" s="64" t="s">
        <v>319</v>
      </c>
      <c r="D26" s="118" t="s">
        <v>320</v>
      </c>
      <c r="E26" s="114" t="s">
        <v>321</v>
      </c>
      <c r="F26" s="75" t="s">
        <v>322</v>
      </c>
      <c r="G26" s="73" t="s">
        <v>323</v>
      </c>
      <c r="H26" s="67" t="s">
        <v>235</v>
      </c>
      <c r="I26" s="68" t="s">
        <v>231</v>
      </c>
      <c r="J26" s="69" t="s">
        <v>230</v>
      </c>
    </row>
    <row r="27" spans="1:10" ht="30" customHeight="1" x14ac:dyDescent="0.2">
      <c r="B27" s="108">
        <v>22</v>
      </c>
      <c r="C27" s="64" t="s">
        <v>214</v>
      </c>
      <c r="D27" s="118" t="s">
        <v>324</v>
      </c>
      <c r="E27" s="116" t="s">
        <v>325</v>
      </c>
      <c r="F27" s="80" t="s">
        <v>326</v>
      </c>
      <c r="G27" s="66" t="s">
        <v>327</v>
      </c>
      <c r="H27" s="67" t="s">
        <v>229</v>
      </c>
      <c r="I27" s="70" t="s">
        <v>230</v>
      </c>
      <c r="J27" s="71" t="s">
        <v>230</v>
      </c>
    </row>
    <row r="28" spans="1:10" ht="30" customHeight="1" x14ac:dyDescent="0.2">
      <c r="B28" s="108">
        <v>23</v>
      </c>
      <c r="C28" s="64" t="s">
        <v>202</v>
      </c>
      <c r="D28" s="118" t="s">
        <v>328</v>
      </c>
      <c r="E28" s="116" t="s">
        <v>329</v>
      </c>
      <c r="F28" s="80" t="s">
        <v>330</v>
      </c>
      <c r="G28" s="66" t="s">
        <v>331</v>
      </c>
      <c r="H28" s="67" t="s">
        <v>285</v>
      </c>
      <c r="I28" s="70" t="s">
        <v>231</v>
      </c>
      <c r="J28" s="71" t="s">
        <v>231</v>
      </c>
    </row>
    <row r="29" spans="1:10" ht="30" customHeight="1" x14ac:dyDescent="0.2">
      <c r="B29" s="108">
        <v>24</v>
      </c>
      <c r="C29" s="64" t="s">
        <v>195</v>
      </c>
      <c r="D29" s="118" t="s">
        <v>381</v>
      </c>
      <c r="E29" s="116" t="s">
        <v>332</v>
      </c>
      <c r="F29" s="80" t="s">
        <v>333</v>
      </c>
      <c r="G29" s="66" t="s">
        <v>334</v>
      </c>
      <c r="H29" s="67" t="s">
        <v>235</v>
      </c>
      <c r="I29" s="68" t="s">
        <v>230</v>
      </c>
      <c r="J29" s="69" t="s">
        <v>230</v>
      </c>
    </row>
    <row r="30" spans="1:10" ht="30" customHeight="1" x14ac:dyDescent="0.2">
      <c r="B30" s="108">
        <v>25</v>
      </c>
      <c r="C30" s="64" t="s">
        <v>203</v>
      </c>
      <c r="D30" s="118" t="s">
        <v>382</v>
      </c>
      <c r="E30" s="116" t="s">
        <v>335</v>
      </c>
      <c r="F30" s="80" t="s">
        <v>336</v>
      </c>
      <c r="G30" s="66" t="s">
        <v>337</v>
      </c>
      <c r="H30" s="67" t="s">
        <v>250</v>
      </c>
      <c r="I30" s="70" t="s">
        <v>230</v>
      </c>
      <c r="J30" s="71" t="s">
        <v>230</v>
      </c>
    </row>
    <row r="31" spans="1:10" ht="30" customHeight="1" x14ac:dyDescent="0.2">
      <c r="B31" s="108">
        <v>26</v>
      </c>
      <c r="C31" s="64" t="s">
        <v>194</v>
      </c>
      <c r="D31" s="118" t="s">
        <v>338</v>
      </c>
      <c r="E31" s="116" t="s">
        <v>339</v>
      </c>
      <c r="F31" s="80" t="s">
        <v>340</v>
      </c>
      <c r="G31" s="66" t="s">
        <v>341</v>
      </c>
      <c r="H31" s="67" t="s">
        <v>235</v>
      </c>
      <c r="I31" s="68" t="s">
        <v>230</v>
      </c>
      <c r="J31" s="69" t="s">
        <v>230</v>
      </c>
    </row>
    <row r="32" spans="1:10" ht="30" customHeight="1" x14ac:dyDescent="0.2">
      <c r="B32" s="108">
        <v>27</v>
      </c>
      <c r="C32" s="64" t="s">
        <v>342</v>
      </c>
      <c r="D32" s="118" t="s">
        <v>343</v>
      </c>
      <c r="E32" s="116" t="s">
        <v>344</v>
      </c>
      <c r="F32" s="80" t="s">
        <v>345</v>
      </c>
      <c r="G32" s="66" t="s">
        <v>346</v>
      </c>
      <c r="H32" s="67" t="s">
        <v>235</v>
      </c>
      <c r="I32" s="68" t="s">
        <v>230</v>
      </c>
      <c r="J32" s="69" t="s">
        <v>230</v>
      </c>
    </row>
    <row r="33" spans="2:10" ht="30" customHeight="1" x14ac:dyDescent="0.2">
      <c r="B33" s="108">
        <v>28</v>
      </c>
      <c r="C33" s="64" t="s">
        <v>209</v>
      </c>
      <c r="D33" s="118" t="s">
        <v>347</v>
      </c>
      <c r="E33" s="116" t="s">
        <v>348</v>
      </c>
      <c r="F33" s="80" t="s">
        <v>349</v>
      </c>
      <c r="G33" s="66" t="s">
        <v>350</v>
      </c>
      <c r="H33" s="67" t="s">
        <v>229</v>
      </c>
      <c r="I33" s="70" t="s">
        <v>231</v>
      </c>
      <c r="J33" s="71" t="s">
        <v>230</v>
      </c>
    </row>
    <row r="34" spans="2:10" ht="30" customHeight="1" x14ac:dyDescent="0.2">
      <c r="B34" s="108">
        <v>29</v>
      </c>
      <c r="C34" s="64" t="s">
        <v>351</v>
      </c>
      <c r="D34" s="118" t="s">
        <v>352</v>
      </c>
      <c r="E34" s="116" t="s">
        <v>353</v>
      </c>
      <c r="F34" s="80" t="s">
        <v>354</v>
      </c>
      <c r="G34" s="66" t="s">
        <v>355</v>
      </c>
      <c r="H34" s="67" t="s">
        <v>229</v>
      </c>
      <c r="I34" s="70" t="s">
        <v>230</v>
      </c>
      <c r="J34" s="71" t="s">
        <v>230</v>
      </c>
    </row>
    <row r="35" spans="2:10" ht="30" customHeight="1" x14ac:dyDescent="0.2">
      <c r="B35" s="108">
        <v>30</v>
      </c>
      <c r="C35" s="64" t="s">
        <v>356</v>
      </c>
      <c r="D35" s="118" t="s">
        <v>357</v>
      </c>
      <c r="E35" s="116" t="s">
        <v>358</v>
      </c>
      <c r="F35" s="80" t="s">
        <v>359</v>
      </c>
      <c r="G35" s="66" t="s">
        <v>360</v>
      </c>
      <c r="H35" s="67" t="s">
        <v>361</v>
      </c>
      <c r="I35" s="70" t="s">
        <v>231</v>
      </c>
      <c r="J35" s="71" t="s">
        <v>230</v>
      </c>
    </row>
    <row r="36" spans="2:10" ht="30" customHeight="1" x14ac:dyDescent="0.2">
      <c r="B36" s="108">
        <v>31</v>
      </c>
      <c r="C36" s="64" t="s">
        <v>215</v>
      </c>
      <c r="D36" s="118" t="s">
        <v>362</v>
      </c>
      <c r="E36" s="116" t="s">
        <v>363</v>
      </c>
      <c r="F36" s="80" t="s">
        <v>364</v>
      </c>
      <c r="G36" s="66" t="s">
        <v>365</v>
      </c>
      <c r="H36" s="67" t="s">
        <v>229</v>
      </c>
      <c r="I36" s="70" t="s">
        <v>231</v>
      </c>
      <c r="J36" s="71" t="s">
        <v>230</v>
      </c>
    </row>
    <row r="37" spans="2:10" ht="30" customHeight="1" x14ac:dyDescent="0.2">
      <c r="B37" s="108">
        <v>32</v>
      </c>
      <c r="C37" s="64" t="s">
        <v>208</v>
      </c>
      <c r="D37" s="118" t="s">
        <v>366</v>
      </c>
      <c r="E37" s="116" t="s">
        <v>367</v>
      </c>
      <c r="F37" s="80" t="s">
        <v>368</v>
      </c>
      <c r="G37" s="66" t="s">
        <v>369</v>
      </c>
      <c r="H37" s="67" t="s">
        <v>250</v>
      </c>
      <c r="I37" s="70" t="s">
        <v>230</v>
      </c>
      <c r="J37" s="71" t="s">
        <v>231</v>
      </c>
    </row>
    <row r="38" spans="2:10" ht="30" customHeight="1" thickBot="1" x14ac:dyDescent="0.25">
      <c r="B38" s="109">
        <v>33</v>
      </c>
      <c r="C38" s="81" t="s">
        <v>370</v>
      </c>
      <c r="D38" s="122" t="s">
        <v>383</v>
      </c>
      <c r="E38" s="117" t="s">
        <v>371</v>
      </c>
      <c r="F38" s="82" t="s">
        <v>372</v>
      </c>
      <c r="G38" s="83" t="s">
        <v>373</v>
      </c>
      <c r="H38" s="84" t="s">
        <v>374</v>
      </c>
      <c r="I38" s="85" t="s">
        <v>230</v>
      </c>
      <c r="J38" s="86" t="s">
        <v>230</v>
      </c>
    </row>
  </sheetData>
  <autoFilter ref="B5:J5" xr:uid="{BFCEDDAD-4B51-426A-AEEE-D77DDABF150D}"/>
  <mergeCells count="9">
    <mergeCell ref="B2:J2"/>
    <mergeCell ref="B4:B5"/>
    <mergeCell ref="C4:C5"/>
    <mergeCell ref="D4:D5"/>
    <mergeCell ref="E4:E5"/>
    <mergeCell ref="F4:F5"/>
    <mergeCell ref="G4:G5"/>
    <mergeCell ref="H4:H5"/>
    <mergeCell ref="I4:J4"/>
  </mergeCells>
  <conditionalFormatting sqref="I6:I38">
    <cfRule type="containsText" dxfId="226" priority="3" operator="containsText" text="Pendiente">
      <formula>NOT(ISERROR(SEARCH("Pendiente",I6)))</formula>
    </cfRule>
    <cfRule type="containsText" dxfId="225" priority="4" operator="containsText" text="Identificado">
      <formula>NOT(ISERROR(SEARCH("Identificado",I6)))</formula>
    </cfRule>
  </conditionalFormatting>
  <conditionalFormatting sqref="J6:J38">
    <cfRule type="containsText" dxfId="224" priority="1" operator="containsText" text="Pendiente">
      <formula>NOT(ISERROR(SEARCH("Pendiente",J6)))</formula>
    </cfRule>
    <cfRule type="containsText" dxfId="223" priority="2" operator="containsText" text="Identificado">
      <formula>NOT(ISERROR(SEARCH("Identificado",J6)))</formula>
    </cfRule>
  </conditionalFormatting>
  <dataValidations count="1">
    <dataValidation type="list" allowBlank="1" showInputMessage="1" showErrorMessage="1" sqref="I6:J38" xr:uid="{A3868D39-435C-4E74-80C6-5AE73B7951C6}">
      <formula1>"Identificado,Pendiente,N/A"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618B-2F54-4011-8DC7-6218A07B7E56}">
  <sheetPr>
    <tabColor theme="5"/>
    <pageSetUpPr fitToPage="1"/>
  </sheetPr>
  <dimension ref="A1:BR1047903"/>
  <sheetViews>
    <sheetView zoomScale="60" zoomScaleNormal="6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s="88" customFormat="1" ht="7.5" customHeight="1" thickBot="1" x14ac:dyDescent="0.3">
      <c r="AP1" s="97"/>
      <c r="AQ1" s="97"/>
      <c r="AR1" s="97"/>
      <c r="AS1" s="97"/>
      <c r="AT1" s="97"/>
      <c r="BM1" s="98"/>
    </row>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7.5" customHeight="1" thickTop="1" thickBot="1" x14ac:dyDescent="0.3"/>
    <row r="6" spans="1:70" s="3" customFormat="1" ht="14.25"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168" t="s">
        <v>4</v>
      </c>
      <c r="BR6" s="34"/>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169"/>
      <c r="BR7" s="35"/>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34"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6" t="s">
        <v>64</v>
      </c>
      <c r="AV9" s="36" t="s">
        <v>65</v>
      </c>
      <c r="AW9" s="36">
        <v>2</v>
      </c>
      <c r="AX9" s="36">
        <v>3</v>
      </c>
      <c r="AY9" s="36">
        <v>4</v>
      </c>
      <c r="AZ9" s="36">
        <v>5</v>
      </c>
      <c r="BA9" s="36">
        <v>6</v>
      </c>
      <c r="BB9" s="229"/>
      <c r="BC9" s="230"/>
      <c r="BD9" s="8"/>
      <c r="BE9" s="229"/>
      <c r="BF9" s="230"/>
      <c r="BG9" s="8"/>
      <c r="BH9" s="229"/>
      <c r="BI9" s="230"/>
      <c r="BJ9" s="229"/>
      <c r="BK9" s="216"/>
      <c r="BL9" s="216"/>
      <c r="BM9" s="238" t="s">
        <v>5</v>
      </c>
      <c r="BN9" s="239"/>
      <c r="BO9" s="9" t="s">
        <v>6</v>
      </c>
      <c r="BP9" s="9" t="s">
        <v>7</v>
      </c>
      <c r="BQ9" s="235"/>
      <c r="BR9" s="237"/>
    </row>
    <row r="10" spans="1:70" s="88" customFormat="1" ht="257.25" customHeight="1" x14ac:dyDescent="0.25">
      <c r="A10" s="131"/>
      <c r="B10" s="432" t="s">
        <v>12</v>
      </c>
      <c r="C10" s="433" t="s">
        <v>139</v>
      </c>
      <c r="D10" s="429" t="s">
        <v>478</v>
      </c>
      <c r="E10" s="429" t="s">
        <v>479</v>
      </c>
      <c r="F10" s="285" t="s">
        <v>89</v>
      </c>
      <c r="G10" s="285" t="s">
        <v>89</v>
      </c>
      <c r="H10" s="342" t="s">
        <v>89</v>
      </c>
      <c r="I10" s="285" t="s">
        <v>89</v>
      </c>
      <c r="J10" s="263" t="str">
        <f>IF(AND((F10="SI"),(G10="SI"),(H10="SI"),(I10="SI")),"Si es Riesgo de Corrupción","No es Riesgo de Corrupción")</f>
        <v>Si es Riesgo de Corrupción</v>
      </c>
      <c r="K10" s="132">
        <v>1</v>
      </c>
      <c r="L10" s="434" t="s">
        <v>140</v>
      </c>
      <c r="M10" s="290" t="s">
        <v>480</v>
      </c>
      <c r="N10" s="292">
        <v>3</v>
      </c>
      <c r="O10" s="270" t="str">
        <f>IF(N10=1,"Rara vez",IF(N10=2,"Improbable",IF(N10=3,"Posible",IF(N10=4,"Probable",IF(N10=5,"Casi seguro","← 
Definir el nivel de probabilidad")))))</f>
        <v>Posible</v>
      </c>
      <c r="P10" s="231" t="str">
        <f t="shared" ref="P10:P19" si="0">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285" t="s">
        <v>89</v>
      </c>
      <c r="R10" s="285" t="s">
        <v>89</v>
      </c>
      <c r="S10" s="285" t="s">
        <v>89</v>
      </c>
      <c r="T10" s="285" t="s">
        <v>89</v>
      </c>
      <c r="U10" s="285" t="s">
        <v>89</v>
      </c>
      <c r="V10" s="285" t="s">
        <v>89</v>
      </c>
      <c r="W10" s="285" t="s">
        <v>89</v>
      </c>
      <c r="X10" s="285" t="s">
        <v>89</v>
      </c>
      <c r="Y10" s="285" t="s">
        <v>89</v>
      </c>
      <c r="Z10" s="285" t="s">
        <v>89</v>
      </c>
      <c r="AA10" s="285" t="s">
        <v>89</v>
      </c>
      <c r="AB10" s="285" t="s">
        <v>89</v>
      </c>
      <c r="AC10" s="285" t="s">
        <v>89</v>
      </c>
      <c r="AD10" s="285" t="s">
        <v>89</v>
      </c>
      <c r="AE10" s="285" t="s">
        <v>89</v>
      </c>
      <c r="AF10" s="285" t="s">
        <v>96</v>
      </c>
      <c r="AG10" s="285" t="s">
        <v>89</v>
      </c>
      <c r="AH10" s="285" t="s">
        <v>89</v>
      </c>
      <c r="AI10" s="285" t="s">
        <v>89</v>
      </c>
      <c r="AJ10" s="272">
        <f>IF(AF10="SI","Impacto Catastrófico por lesoines o perdida de vidas humanas",(COUNTIF(Q10:AE19,"SI")+COUNTIF(AG10:AI19,"SI")))</f>
        <v>18</v>
      </c>
      <c r="AK10" s="270" t="str">
        <f t="shared" ref="AK10:AK19" si="1">IF(AJ10=0,"",IF(AND(AJ10&gt;0,AJ10&lt;=5),"Moderado",IF(AND(AJ10&gt;5,AJ10&lt;=11),"Mayor","Catastrófico")))</f>
        <v>Catastrófico</v>
      </c>
      <c r="AL10" s="274" t="str">
        <f>IF(AND(O10="Rara Vez",AK10="Moderado"),"Moderado",IF(AND(O10="Rara Vez",AK10="Mayor"),"Alto",IF(AND(O10="Improbable",AK10="Moderado"),"Moderado",IF(AND(O10="Improbable",AK10="Mayor"),"Alto",IF(AND(O10="Posible",AK10="Moderado"),"Alto",IF(AND(O10="Probable",AK10="Moderado"),"Alto","Extremo"))))))</f>
        <v>Extremo</v>
      </c>
      <c r="AM10" s="294" t="s">
        <v>82</v>
      </c>
      <c r="AN10" s="134">
        <v>1</v>
      </c>
      <c r="AO10" s="434" t="s">
        <v>481</v>
      </c>
      <c r="AP10" s="431" t="s">
        <v>402</v>
      </c>
      <c r="AQ10" s="431" t="s">
        <v>120</v>
      </c>
      <c r="AR10" s="431" t="s">
        <v>403</v>
      </c>
      <c r="AS10" s="431" t="s">
        <v>482</v>
      </c>
      <c r="AT10" s="431" t="s">
        <v>123</v>
      </c>
      <c r="AU10" s="431" t="s">
        <v>103</v>
      </c>
      <c r="AV10" s="431" t="s">
        <v>104</v>
      </c>
      <c r="AW10" s="431" t="s">
        <v>105</v>
      </c>
      <c r="AX10" s="431" t="s">
        <v>106</v>
      </c>
      <c r="AY10" s="431" t="s">
        <v>107</v>
      </c>
      <c r="AZ10" s="431" t="s">
        <v>108</v>
      </c>
      <c r="BA10" s="431" t="s">
        <v>124</v>
      </c>
      <c r="BB10" s="135">
        <f t="shared" ref="BB10:BB19" si="2">IF(AU10="Asignado",15,0)+IF(AV10="Adecuado",15,0)+IF(AW10="Oportuna",15,0)+IF(AX10="Prevenir",15,IF(AX10="Detectar",10,0))+IF(AY10="Confiable",15,0)+IF(AZ10="Se investigan y resuelven oportunamente",15,0)+IF(BA10="Completa",10,IF(BA10="Incompleta",5,0))</f>
        <v>100</v>
      </c>
      <c r="BC10" s="135" t="str">
        <f t="shared" ref="BC10:BC19" si="3">IF(BB10&lt;=85,"Débil",IF(AND(BB10&gt;=86,BB10&lt;=94),"Moderado","Fuerte"))</f>
        <v>Fuerte</v>
      </c>
      <c r="BD10" s="431"/>
      <c r="BE10" s="431" t="s">
        <v>115</v>
      </c>
      <c r="BF10" s="135" t="str">
        <f t="shared" ref="BF10:BF19" si="4">IF(BE10="Débil","No se ejecuta",IF(BE10="Moderado","Algunas veces se ejecuta",IF(BE10="FUERTE","Siempre se ejecuta","")))</f>
        <v>Siempre se ejecuta</v>
      </c>
      <c r="BG10" s="431"/>
      <c r="BH10" s="136" t="str">
        <f t="shared" ref="BH10:BH19" si="5">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35">
        <f t="shared" ref="BI10:BI19" si="6">IF(BH10="DÉBIL",0,IF(BH10="MODERADO",50,IF(BH10="FUERTE",100,"")))</f>
        <v>100</v>
      </c>
      <c r="BJ10" s="135" t="str">
        <f t="shared" ref="BJ10:BJ19" si="7">IF(AND(BE10="Fuerte",BC10="Fuerte"),"NO","SI")</f>
        <v>NO</v>
      </c>
      <c r="BK10" s="249" t="str">
        <f t="shared" ref="BK10" si="8">IF(AVERAGE(BI10:BI19)=100,"FUERTE",IF(AND(AVERAGE(BI10:BI19)&lt;=99,AVERAGE(BI10:BI19)&gt;=50),"MODERADA",IF(AVERAGE(BI10:BI19)&lt;50,"DÉBIL",0)))</f>
        <v>FUERTE</v>
      </c>
      <c r="BL10" s="249" t="str">
        <f t="shared" ref="BL10" si="9">IFERROR(IF(BK10="DÉBIL","NO DISMINUYE",IF(AVERAGEIF(AT10:AT19,"Preventivo",BI10:BI19)&gt;=50,"DIRECTAMENTE","NO DISMINUYE")),"NO DISMINUYE")</f>
        <v>DIRECTAMENTE</v>
      </c>
      <c r="BM10" s="280">
        <f t="shared" ref="BM10:BM19" si="10">IF(N10=1,1,IF(AND(N10=2,BK10="FUERTE",BL10="DIRECTAMENTE"),N10-1,IF(AND(N10&gt;2,BK10="FUERTE",BL10="DIRECTAMENTE"),N10-2,IF(AND(N10&gt;=2,BK10="MODERADA",BL10="DIRECTAMENTE"),N10-1,N10))))</f>
        <v>1</v>
      </c>
      <c r="BN10" s="270" t="str">
        <f t="shared" ref="BN10" si="11">IF(BM10=1,"Rara vez",IF(BM10=2,"Improbable",IF(BM10=3,"Posible",IF(BM10=4,"Probable",IF(BM10=5,"Casi Seguro",0)))))</f>
        <v>Rara vez</v>
      </c>
      <c r="BO10" s="270" t="str">
        <f t="shared" ref="BO10" si="12">AK10</f>
        <v>Catastrófico</v>
      </c>
      <c r="BP10" s="274" t="str">
        <f t="shared" ref="BP10" si="13">IF(AND(BN10="Rara Vez",BO10="Moderado"),"Moderado",IF(AND(BN10="Rara Vez",BO10="Mayor"),"Alto",IF(AND(BN10="Improbable",BO10="Moderado"),"Moderado",IF(AND(BN10="Improbable",BO10="Mayor"),"Alto",IF(AND(BN10="Posible",BO10="Moderado"),"Alto",IF(AND(BN10="Probable",BO10="Moderado"),"Alto","Extremo"))))))</f>
        <v>Extremo</v>
      </c>
      <c r="BQ10" s="285" t="s">
        <v>483</v>
      </c>
      <c r="BR10" s="297"/>
    </row>
    <row r="11" spans="1:70" s="88" customFormat="1" ht="210" customHeight="1" x14ac:dyDescent="0.25">
      <c r="A11" s="131"/>
      <c r="B11" s="435"/>
      <c r="C11" s="436"/>
      <c r="D11" s="429"/>
      <c r="E11" s="429"/>
      <c r="F11" s="286"/>
      <c r="G11" s="286"/>
      <c r="H11" s="343"/>
      <c r="I11" s="286"/>
      <c r="J11" s="264"/>
      <c r="K11" s="93">
        <v>2</v>
      </c>
      <c r="L11" s="94" t="s">
        <v>140</v>
      </c>
      <c r="M11" s="290"/>
      <c r="N11" s="292"/>
      <c r="O11" s="270"/>
      <c r="P11" s="232"/>
      <c r="Q11" s="286"/>
      <c r="R11" s="286"/>
      <c r="S11" s="286"/>
      <c r="T11" s="286"/>
      <c r="U11" s="286"/>
      <c r="V11" s="286"/>
      <c r="W11" s="286"/>
      <c r="X11" s="286"/>
      <c r="Y11" s="286"/>
      <c r="Z11" s="286"/>
      <c r="AA11" s="286"/>
      <c r="AB11" s="286"/>
      <c r="AC11" s="286"/>
      <c r="AD11" s="286"/>
      <c r="AE11" s="286"/>
      <c r="AF11" s="286"/>
      <c r="AG11" s="286"/>
      <c r="AH11" s="286"/>
      <c r="AI11" s="286"/>
      <c r="AJ11" s="272"/>
      <c r="AK11" s="270"/>
      <c r="AL11" s="275"/>
      <c r="AM11" s="295"/>
      <c r="AN11" s="95">
        <v>2</v>
      </c>
      <c r="AO11" s="94" t="s">
        <v>404</v>
      </c>
      <c r="AP11" s="96" t="s">
        <v>141</v>
      </c>
      <c r="AQ11" s="96" t="s">
        <v>99</v>
      </c>
      <c r="AR11" s="96" t="s">
        <v>142</v>
      </c>
      <c r="AS11" s="96" t="s">
        <v>484</v>
      </c>
      <c r="AT11" s="96" t="s">
        <v>102</v>
      </c>
      <c r="AU11" s="96" t="s">
        <v>103</v>
      </c>
      <c r="AV11" s="96" t="s">
        <v>104</v>
      </c>
      <c r="AW11" s="96" t="s">
        <v>105</v>
      </c>
      <c r="AX11" s="96" t="s">
        <v>112</v>
      </c>
      <c r="AY11" s="96" t="s">
        <v>107</v>
      </c>
      <c r="AZ11" s="96" t="s">
        <v>108</v>
      </c>
      <c r="BA11" s="96" t="s">
        <v>124</v>
      </c>
      <c r="BB11" s="138">
        <f>IF(AU11="Asignado",15,0)+IF(AV11="Adecuado",15,0)+IF(AW11="Oportuna",15,0)+IF(AX11="Prevenir",15,IF(AX11="Detectar",10,0))+IF(AY11="Confiable",15,0)+IF(AZ11="Se investigan y resuelven oportunamente",15,0)+IF(BA11="Completa",10,IF(BA11="Incompleta",5,0))</f>
        <v>95</v>
      </c>
      <c r="BC11" s="138" t="str">
        <f t="shared" si="3"/>
        <v>Fuerte</v>
      </c>
      <c r="BD11" s="96"/>
      <c r="BE11" s="96" t="s">
        <v>115</v>
      </c>
      <c r="BF11" s="138" t="str">
        <f t="shared" si="4"/>
        <v>Siempre se ejecuta</v>
      </c>
      <c r="BG11" s="96"/>
      <c r="BH11" s="139" t="str">
        <f t="shared" si="5"/>
        <v>FUERTE</v>
      </c>
      <c r="BI11" s="138">
        <f t="shared" si="6"/>
        <v>100</v>
      </c>
      <c r="BJ11" s="138" t="str">
        <f t="shared" si="7"/>
        <v>NO</v>
      </c>
      <c r="BK11" s="249"/>
      <c r="BL11" s="249"/>
      <c r="BM11" s="281"/>
      <c r="BN11" s="270"/>
      <c r="BO11" s="270"/>
      <c r="BP11" s="275"/>
      <c r="BQ11" s="286"/>
      <c r="BR11" s="298"/>
    </row>
    <row r="12" spans="1:70" s="88" customFormat="1" ht="26.25" customHeight="1" x14ac:dyDescent="0.25">
      <c r="A12" s="131"/>
      <c r="B12" s="435"/>
      <c r="C12" s="436"/>
      <c r="D12" s="429"/>
      <c r="E12" s="429"/>
      <c r="F12" s="286"/>
      <c r="G12" s="286"/>
      <c r="H12" s="343"/>
      <c r="I12" s="286"/>
      <c r="J12" s="264"/>
      <c r="K12" s="89">
        <v>3</v>
      </c>
      <c r="L12" s="90" t="s">
        <v>47</v>
      </c>
      <c r="M12" s="290"/>
      <c r="N12" s="292"/>
      <c r="O12" s="270"/>
      <c r="P12" s="232"/>
      <c r="Q12" s="286"/>
      <c r="R12" s="286"/>
      <c r="S12" s="286"/>
      <c r="T12" s="286"/>
      <c r="U12" s="286"/>
      <c r="V12" s="286"/>
      <c r="W12" s="286"/>
      <c r="X12" s="286"/>
      <c r="Y12" s="286"/>
      <c r="Z12" s="286"/>
      <c r="AA12" s="286"/>
      <c r="AB12" s="286"/>
      <c r="AC12" s="286"/>
      <c r="AD12" s="286"/>
      <c r="AE12" s="286"/>
      <c r="AF12" s="286"/>
      <c r="AG12" s="286"/>
      <c r="AH12" s="286"/>
      <c r="AI12" s="286"/>
      <c r="AJ12" s="272"/>
      <c r="AK12" s="270"/>
      <c r="AL12" s="275"/>
      <c r="AM12" s="295"/>
      <c r="AN12" s="91">
        <v>3</v>
      </c>
      <c r="AO12" s="90"/>
      <c r="AP12" s="92"/>
      <c r="AQ12" s="92"/>
      <c r="AR12" s="92"/>
      <c r="AS12" s="92"/>
      <c r="AT12" s="92"/>
      <c r="AU12" s="92"/>
      <c r="AV12" s="92"/>
      <c r="AW12" s="92"/>
      <c r="AX12" s="92"/>
      <c r="AY12" s="92"/>
      <c r="AZ12" s="92"/>
      <c r="BA12" s="92"/>
      <c r="BB12" s="141">
        <f t="shared" si="2"/>
        <v>0</v>
      </c>
      <c r="BC12" s="141" t="str">
        <f t="shared" si="3"/>
        <v>Débil</v>
      </c>
      <c r="BD12" s="92"/>
      <c r="BE12" s="92"/>
      <c r="BF12" s="141" t="str">
        <f t="shared" si="4"/>
        <v/>
      </c>
      <c r="BG12" s="92"/>
      <c r="BH12" s="142" t="str">
        <f t="shared" si="5"/>
        <v/>
      </c>
      <c r="BI12" s="141" t="str">
        <f t="shared" si="6"/>
        <v/>
      </c>
      <c r="BJ12" s="141" t="str">
        <f t="shared" si="7"/>
        <v>SI</v>
      </c>
      <c r="BK12" s="249"/>
      <c r="BL12" s="249"/>
      <c r="BM12" s="281"/>
      <c r="BN12" s="270"/>
      <c r="BO12" s="270"/>
      <c r="BP12" s="275"/>
      <c r="BQ12" s="286"/>
      <c r="BR12" s="298"/>
    </row>
    <row r="13" spans="1:70" s="88" customFormat="1" ht="26.25" customHeight="1" x14ac:dyDescent="0.25">
      <c r="A13" s="131"/>
      <c r="B13" s="435"/>
      <c r="C13" s="436"/>
      <c r="D13" s="429"/>
      <c r="E13" s="429"/>
      <c r="F13" s="286"/>
      <c r="G13" s="286"/>
      <c r="H13" s="343"/>
      <c r="I13" s="286"/>
      <c r="J13" s="264"/>
      <c r="K13" s="93">
        <v>4</v>
      </c>
      <c r="L13" s="94" t="s">
        <v>47</v>
      </c>
      <c r="M13" s="290"/>
      <c r="N13" s="292"/>
      <c r="O13" s="270"/>
      <c r="P13" s="232"/>
      <c r="Q13" s="286"/>
      <c r="R13" s="286"/>
      <c r="S13" s="286"/>
      <c r="T13" s="286"/>
      <c r="U13" s="286"/>
      <c r="V13" s="286"/>
      <c r="W13" s="286"/>
      <c r="X13" s="286"/>
      <c r="Y13" s="286"/>
      <c r="Z13" s="286"/>
      <c r="AA13" s="286"/>
      <c r="AB13" s="286"/>
      <c r="AC13" s="286"/>
      <c r="AD13" s="286"/>
      <c r="AE13" s="286"/>
      <c r="AF13" s="286"/>
      <c r="AG13" s="286"/>
      <c r="AH13" s="286"/>
      <c r="AI13" s="286"/>
      <c r="AJ13" s="272"/>
      <c r="AK13" s="270"/>
      <c r="AL13" s="275"/>
      <c r="AM13" s="295"/>
      <c r="AN13" s="95">
        <v>4</v>
      </c>
      <c r="AO13" s="94"/>
      <c r="AP13" s="96"/>
      <c r="AQ13" s="96"/>
      <c r="AR13" s="96"/>
      <c r="AS13" s="96"/>
      <c r="AT13" s="96"/>
      <c r="AU13" s="96"/>
      <c r="AV13" s="96"/>
      <c r="AW13" s="96"/>
      <c r="AX13" s="96"/>
      <c r="AY13" s="96"/>
      <c r="AZ13" s="96"/>
      <c r="BA13" s="96"/>
      <c r="BB13" s="138">
        <f t="shared" si="2"/>
        <v>0</v>
      </c>
      <c r="BC13" s="138" t="str">
        <f t="shared" si="3"/>
        <v>Débil</v>
      </c>
      <c r="BD13" s="96"/>
      <c r="BE13" s="96"/>
      <c r="BF13" s="138" t="str">
        <f t="shared" si="4"/>
        <v/>
      </c>
      <c r="BG13" s="96"/>
      <c r="BH13" s="139" t="str">
        <f t="shared" si="5"/>
        <v/>
      </c>
      <c r="BI13" s="138" t="str">
        <f t="shared" si="6"/>
        <v/>
      </c>
      <c r="BJ13" s="138" t="str">
        <f t="shared" si="7"/>
        <v>SI</v>
      </c>
      <c r="BK13" s="249"/>
      <c r="BL13" s="249"/>
      <c r="BM13" s="281"/>
      <c r="BN13" s="270"/>
      <c r="BO13" s="270"/>
      <c r="BP13" s="275"/>
      <c r="BQ13" s="286"/>
      <c r="BR13" s="298"/>
    </row>
    <row r="14" spans="1:70" s="88" customFormat="1" ht="26.25" customHeight="1" x14ac:dyDescent="0.25">
      <c r="A14" s="131"/>
      <c r="B14" s="435"/>
      <c r="C14" s="436"/>
      <c r="D14" s="429"/>
      <c r="E14" s="429"/>
      <c r="F14" s="286"/>
      <c r="G14" s="286"/>
      <c r="H14" s="343"/>
      <c r="I14" s="286"/>
      <c r="J14" s="264"/>
      <c r="K14" s="89">
        <v>5</v>
      </c>
      <c r="L14" s="90" t="s">
        <v>47</v>
      </c>
      <c r="M14" s="290"/>
      <c r="N14" s="292"/>
      <c r="O14" s="270"/>
      <c r="P14" s="232"/>
      <c r="Q14" s="286"/>
      <c r="R14" s="286"/>
      <c r="S14" s="286"/>
      <c r="T14" s="286"/>
      <c r="U14" s="286"/>
      <c r="V14" s="286"/>
      <c r="W14" s="286"/>
      <c r="X14" s="286"/>
      <c r="Y14" s="286"/>
      <c r="Z14" s="286"/>
      <c r="AA14" s="286"/>
      <c r="AB14" s="286"/>
      <c r="AC14" s="286"/>
      <c r="AD14" s="286"/>
      <c r="AE14" s="286"/>
      <c r="AF14" s="286"/>
      <c r="AG14" s="286"/>
      <c r="AH14" s="286"/>
      <c r="AI14" s="286"/>
      <c r="AJ14" s="272"/>
      <c r="AK14" s="270"/>
      <c r="AL14" s="275"/>
      <c r="AM14" s="295"/>
      <c r="AN14" s="91">
        <v>5</v>
      </c>
      <c r="AO14" s="90"/>
      <c r="AP14" s="92"/>
      <c r="AQ14" s="92"/>
      <c r="AR14" s="92"/>
      <c r="AS14" s="92"/>
      <c r="AT14" s="92"/>
      <c r="AU14" s="92"/>
      <c r="AV14" s="92"/>
      <c r="AW14" s="92"/>
      <c r="AX14" s="92"/>
      <c r="AY14" s="92"/>
      <c r="AZ14" s="92"/>
      <c r="BA14" s="92"/>
      <c r="BB14" s="141">
        <f t="shared" si="2"/>
        <v>0</v>
      </c>
      <c r="BC14" s="141" t="str">
        <f t="shared" si="3"/>
        <v>Débil</v>
      </c>
      <c r="BD14" s="92"/>
      <c r="BE14" s="92"/>
      <c r="BF14" s="141" t="str">
        <f t="shared" si="4"/>
        <v/>
      </c>
      <c r="BG14" s="92"/>
      <c r="BH14" s="142" t="str">
        <f t="shared" si="5"/>
        <v/>
      </c>
      <c r="BI14" s="141" t="str">
        <f t="shared" si="6"/>
        <v/>
      </c>
      <c r="BJ14" s="141" t="str">
        <f t="shared" si="7"/>
        <v>SI</v>
      </c>
      <c r="BK14" s="249"/>
      <c r="BL14" s="249"/>
      <c r="BM14" s="281"/>
      <c r="BN14" s="270"/>
      <c r="BO14" s="270"/>
      <c r="BP14" s="275"/>
      <c r="BQ14" s="286"/>
      <c r="BR14" s="298"/>
    </row>
    <row r="15" spans="1:70" s="88" customFormat="1" ht="26.25" customHeight="1" x14ac:dyDescent="0.25">
      <c r="A15" s="131"/>
      <c r="B15" s="435"/>
      <c r="C15" s="436"/>
      <c r="D15" s="429"/>
      <c r="E15" s="429"/>
      <c r="F15" s="286"/>
      <c r="G15" s="286"/>
      <c r="H15" s="343"/>
      <c r="I15" s="286"/>
      <c r="J15" s="264"/>
      <c r="K15" s="93">
        <v>6</v>
      </c>
      <c r="L15" s="94" t="s">
        <v>47</v>
      </c>
      <c r="M15" s="290"/>
      <c r="N15" s="292"/>
      <c r="O15" s="270"/>
      <c r="P15" s="232"/>
      <c r="Q15" s="286"/>
      <c r="R15" s="286"/>
      <c r="S15" s="286"/>
      <c r="T15" s="286"/>
      <c r="U15" s="286"/>
      <c r="V15" s="286"/>
      <c r="W15" s="286"/>
      <c r="X15" s="286"/>
      <c r="Y15" s="286"/>
      <c r="Z15" s="286"/>
      <c r="AA15" s="286"/>
      <c r="AB15" s="286"/>
      <c r="AC15" s="286"/>
      <c r="AD15" s="286"/>
      <c r="AE15" s="286"/>
      <c r="AF15" s="286"/>
      <c r="AG15" s="286"/>
      <c r="AH15" s="286"/>
      <c r="AI15" s="286"/>
      <c r="AJ15" s="272"/>
      <c r="AK15" s="270"/>
      <c r="AL15" s="275"/>
      <c r="AM15" s="295"/>
      <c r="AN15" s="95">
        <v>6</v>
      </c>
      <c r="AO15" s="94"/>
      <c r="AP15" s="96"/>
      <c r="AQ15" s="96"/>
      <c r="AR15" s="96"/>
      <c r="AS15" s="96"/>
      <c r="AT15" s="96"/>
      <c r="AU15" s="96"/>
      <c r="AV15" s="96"/>
      <c r="AW15" s="96"/>
      <c r="AX15" s="96"/>
      <c r="AY15" s="96"/>
      <c r="AZ15" s="96"/>
      <c r="BA15" s="96"/>
      <c r="BB15" s="138">
        <f t="shared" si="2"/>
        <v>0</v>
      </c>
      <c r="BC15" s="138" t="str">
        <f t="shared" si="3"/>
        <v>Débil</v>
      </c>
      <c r="BD15" s="96"/>
      <c r="BE15" s="96"/>
      <c r="BF15" s="138" t="str">
        <f t="shared" si="4"/>
        <v/>
      </c>
      <c r="BG15" s="96"/>
      <c r="BH15" s="139" t="str">
        <f t="shared" si="5"/>
        <v/>
      </c>
      <c r="BI15" s="138" t="str">
        <f t="shared" si="6"/>
        <v/>
      </c>
      <c r="BJ15" s="138" t="str">
        <f t="shared" si="7"/>
        <v>SI</v>
      </c>
      <c r="BK15" s="249"/>
      <c r="BL15" s="249"/>
      <c r="BM15" s="281"/>
      <c r="BN15" s="270"/>
      <c r="BO15" s="270"/>
      <c r="BP15" s="275"/>
      <c r="BQ15" s="286"/>
      <c r="BR15" s="298"/>
    </row>
    <row r="16" spans="1:70" s="88" customFormat="1" ht="26.25" customHeight="1" x14ac:dyDescent="0.25">
      <c r="A16" s="131"/>
      <c r="B16" s="435"/>
      <c r="C16" s="436"/>
      <c r="D16" s="429"/>
      <c r="E16" s="429"/>
      <c r="F16" s="286"/>
      <c r="G16" s="286"/>
      <c r="H16" s="343"/>
      <c r="I16" s="286"/>
      <c r="J16" s="264"/>
      <c r="K16" s="89">
        <v>7</v>
      </c>
      <c r="L16" s="90" t="s">
        <v>47</v>
      </c>
      <c r="M16" s="290"/>
      <c r="N16" s="292"/>
      <c r="O16" s="270"/>
      <c r="P16" s="232"/>
      <c r="Q16" s="286"/>
      <c r="R16" s="286"/>
      <c r="S16" s="286"/>
      <c r="T16" s="286"/>
      <c r="U16" s="286"/>
      <c r="V16" s="286"/>
      <c r="W16" s="286"/>
      <c r="X16" s="286"/>
      <c r="Y16" s="286"/>
      <c r="Z16" s="286"/>
      <c r="AA16" s="286"/>
      <c r="AB16" s="286"/>
      <c r="AC16" s="286"/>
      <c r="AD16" s="286"/>
      <c r="AE16" s="286"/>
      <c r="AF16" s="286"/>
      <c r="AG16" s="286"/>
      <c r="AH16" s="286"/>
      <c r="AI16" s="286"/>
      <c r="AJ16" s="272"/>
      <c r="AK16" s="270"/>
      <c r="AL16" s="275"/>
      <c r="AM16" s="295"/>
      <c r="AN16" s="91">
        <v>7</v>
      </c>
      <c r="AO16" s="90"/>
      <c r="AP16" s="92"/>
      <c r="AQ16" s="92"/>
      <c r="AR16" s="92"/>
      <c r="AS16" s="92"/>
      <c r="AT16" s="92"/>
      <c r="AU16" s="92"/>
      <c r="AV16" s="92"/>
      <c r="AW16" s="92"/>
      <c r="AX16" s="92"/>
      <c r="AY16" s="92"/>
      <c r="AZ16" s="92"/>
      <c r="BA16" s="92"/>
      <c r="BB16" s="141">
        <f t="shared" si="2"/>
        <v>0</v>
      </c>
      <c r="BC16" s="141" t="str">
        <f t="shared" si="3"/>
        <v>Débil</v>
      </c>
      <c r="BD16" s="92"/>
      <c r="BE16" s="92"/>
      <c r="BF16" s="141" t="str">
        <f t="shared" si="4"/>
        <v/>
      </c>
      <c r="BG16" s="92"/>
      <c r="BH16" s="142" t="str">
        <f t="shared" si="5"/>
        <v/>
      </c>
      <c r="BI16" s="141" t="str">
        <f t="shared" si="6"/>
        <v/>
      </c>
      <c r="BJ16" s="141" t="str">
        <f t="shared" si="7"/>
        <v>SI</v>
      </c>
      <c r="BK16" s="249"/>
      <c r="BL16" s="249"/>
      <c r="BM16" s="281"/>
      <c r="BN16" s="270"/>
      <c r="BO16" s="270"/>
      <c r="BP16" s="275"/>
      <c r="BQ16" s="286"/>
      <c r="BR16" s="298"/>
    </row>
    <row r="17" spans="1:70" s="88" customFormat="1" ht="26.25" customHeight="1" x14ac:dyDescent="0.25">
      <c r="A17" s="131"/>
      <c r="B17" s="435"/>
      <c r="C17" s="436"/>
      <c r="D17" s="429"/>
      <c r="E17" s="429"/>
      <c r="F17" s="286"/>
      <c r="G17" s="286"/>
      <c r="H17" s="343"/>
      <c r="I17" s="286"/>
      <c r="J17" s="264"/>
      <c r="K17" s="93">
        <v>8</v>
      </c>
      <c r="L17" s="94" t="s">
        <v>47</v>
      </c>
      <c r="M17" s="290"/>
      <c r="N17" s="292"/>
      <c r="O17" s="270"/>
      <c r="P17" s="232"/>
      <c r="Q17" s="286"/>
      <c r="R17" s="286"/>
      <c r="S17" s="286"/>
      <c r="T17" s="286"/>
      <c r="U17" s="286"/>
      <c r="V17" s="286"/>
      <c r="W17" s="286"/>
      <c r="X17" s="286"/>
      <c r="Y17" s="286"/>
      <c r="Z17" s="286"/>
      <c r="AA17" s="286"/>
      <c r="AB17" s="286"/>
      <c r="AC17" s="286"/>
      <c r="AD17" s="286"/>
      <c r="AE17" s="286"/>
      <c r="AF17" s="286"/>
      <c r="AG17" s="286"/>
      <c r="AH17" s="286"/>
      <c r="AI17" s="286"/>
      <c r="AJ17" s="272"/>
      <c r="AK17" s="270"/>
      <c r="AL17" s="275"/>
      <c r="AM17" s="295"/>
      <c r="AN17" s="95">
        <v>8</v>
      </c>
      <c r="AO17" s="94"/>
      <c r="AP17" s="96"/>
      <c r="AQ17" s="96"/>
      <c r="AR17" s="96"/>
      <c r="AS17" s="96"/>
      <c r="AT17" s="96"/>
      <c r="AU17" s="96"/>
      <c r="AV17" s="96"/>
      <c r="AW17" s="96"/>
      <c r="AX17" s="96"/>
      <c r="AY17" s="96"/>
      <c r="AZ17" s="96"/>
      <c r="BA17" s="96"/>
      <c r="BB17" s="138">
        <f t="shared" si="2"/>
        <v>0</v>
      </c>
      <c r="BC17" s="138" t="str">
        <f t="shared" si="3"/>
        <v>Débil</v>
      </c>
      <c r="BD17" s="96"/>
      <c r="BE17" s="96"/>
      <c r="BF17" s="138" t="str">
        <f t="shared" si="4"/>
        <v/>
      </c>
      <c r="BG17" s="96"/>
      <c r="BH17" s="139" t="str">
        <f t="shared" si="5"/>
        <v/>
      </c>
      <c r="BI17" s="138" t="str">
        <f t="shared" si="6"/>
        <v/>
      </c>
      <c r="BJ17" s="138" t="str">
        <f t="shared" si="7"/>
        <v>SI</v>
      </c>
      <c r="BK17" s="249"/>
      <c r="BL17" s="249"/>
      <c r="BM17" s="281"/>
      <c r="BN17" s="270"/>
      <c r="BO17" s="270"/>
      <c r="BP17" s="275"/>
      <c r="BQ17" s="286"/>
      <c r="BR17" s="298"/>
    </row>
    <row r="18" spans="1:70" s="88" customFormat="1" ht="26.25" customHeight="1" x14ac:dyDescent="0.25">
      <c r="A18" s="131"/>
      <c r="B18" s="435"/>
      <c r="C18" s="436"/>
      <c r="D18" s="429"/>
      <c r="E18" s="429"/>
      <c r="F18" s="286"/>
      <c r="G18" s="286"/>
      <c r="H18" s="343"/>
      <c r="I18" s="286"/>
      <c r="J18" s="264"/>
      <c r="K18" s="89">
        <v>9</v>
      </c>
      <c r="L18" s="90" t="s">
        <v>47</v>
      </c>
      <c r="M18" s="290"/>
      <c r="N18" s="292"/>
      <c r="O18" s="270"/>
      <c r="P18" s="232"/>
      <c r="Q18" s="286"/>
      <c r="R18" s="286"/>
      <c r="S18" s="286"/>
      <c r="T18" s="286"/>
      <c r="U18" s="286"/>
      <c r="V18" s="286"/>
      <c r="W18" s="286"/>
      <c r="X18" s="286"/>
      <c r="Y18" s="286"/>
      <c r="Z18" s="286"/>
      <c r="AA18" s="286"/>
      <c r="AB18" s="286"/>
      <c r="AC18" s="286"/>
      <c r="AD18" s="286"/>
      <c r="AE18" s="286"/>
      <c r="AF18" s="286"/>
      <c r="AG18" s="286"/>
      <c r="AH18" s="286"/>
      <c r="AI18" s="286"/>
      <c r="AJ18" s="272"/>
      <c r="AK18" s="270"/>
      <c r="AL18" s="275"/>
      <c r="AM18" s="295"/>
      <c r="AN18" s="91">
        <v>9</v>
      </c>
      <c r="AO18" s="90"/>
      <c r="AP18" s="92"/>
      <c r="AQ18" s="92"/>
      <c r="AR18" s="92"/>
      <c r="AS18" s="92"/>
      <c r="AT18" s="92"/>
      <c r="AU18" s="92"/>
      <c r="AV18" s="92"/>
      <c r="AW18" s="92"/>
      <c r="AX18" s="92"/>
      <c r="AY18" s="92"/>
      <c r="AZ18" s="92"/>
      <c r="BA18" s="92"/>
      <c r="BB18" s="141">
        <f t="shared" si="2"/>
        <v>0</v>
      </c>
      <c r="BC18" s="141" t="str">
        <f t="shared" si="3"/>
        <v>Débil</v>
      </c>
      <c r="BD18" s="92"/>
      <c r="BE18" s="92"/>
      <c r="BF18" s="141" t="str">
        <f t="shared" si="4"/>
        <v/>
      </c>
      <c r="BG18" s="92"/>
      <c r="BH18" s="142" t="str">
        <f t="shared" si="5"/>
        <v/>
      </c>
      <c r="BI18" s="141" t="str">
        <f t="shared" si="6"/>
        <v/>
      </c>
      <c r="BJ18" s="141" t="str">
        <f t="shared" si="7"/>
        <v>SI</v>
      </c>
      <c r="BK18" s="249"/>
      <c r="BL18" s="249"/>
      <c r="BM18" s="281"/>
      <c r="BN18" s="270"/>
      <c r="BO18" s="270"/>
      <c r="BP18" s="275"/>
      <c r="BQ18" s="286"/>
      <c r="BR18" s="298"/>
    </row>
    <row r="19" spans="1:70" s="88" customFormat="1" ht="26.25" customHeight="1" thickBot="1" x14ac:dyDescent="0.3">
      <c r="A19" s="131"/>
      <c r="B19" s="437"/>
      <c r="C19" s="438"/>
      <c r="D19" s="430"/>
      <c r="E19" s="430"/>
      <c r="F19" s="287"/>
      <c r="G19" s="287"/>
      <c r="H19" s="344"/>
      <c r="I19" s="287"/>
      <c r="J19" s="265"/>
      <c r="K19" s="123">
        <v>10</v>
      </c>
      <c r="L19" s="124" t="s">
        <v>47</v>
      </c>
      <c r="M19" s="291"/>
      <c r="N19" s="293"/>
      <c r="O19" s="271"/>
      <c r="P19" s="233"/>
      <c r="Q19" s="287"/>
      <c r="R19" s="287"/>
      <c r="S19" s="287"/>
      <c r="T19" s="287"/>
      <c r="U19" s="287"/>
      <c r="V19" s="287"/>
      <c r="W19" s="287"/>
      <c r="X19" s="287"/>
      <c r="Y19" s="287"/>
      <c r="Z19" s="287"/>
      <c r="AA19" s="287"/>
      <c r="AB19" s="287"/>
      <c r="AC19" s="287"/>
      <c r="AD19" s="287"/>
      <c r="AE19" s="287"/>
      <c r="AF19" s="287"/>
      <c r="AG19" s="287"/>
      <c r="AH19" s="287"/>
      <c r="AI19" s="287"/>
      <c r="AJ19" s="273"/>
      <c r="AK19" s="271"/>
      <c r="AL19" s="276"/>
      <c r="AM19" s="296"/>
      <c r="AN19" s="125">
        <v>10</v>
      </c>
      <c r="AO19" s="124"/>
      <c r="AP19" s="126"/>
      <c r="AQ19" s="126"/>
      <c r="AR19" s="126"/>
      <c r="AS19" s="126"/>
      <c r="AT19" s="126"/>
      <c r="AU19" s="126"/>
      <c r="AV19" s="126"/>
      <c r="AW19" s="126"/>
      <c r="AX19" s="126"/>
      <c r="AY19" s="126"/>
      <c r="AZ19" s="126"/>
      <c r="BA19" s="126"/>
      <c r="BB19" s="144">
        <f t="shared" si="2"/>
        <v>0</v>
      </c>
      <c r="BC19" s="144" t="str">
        <f t="shared" si="3"/>
        <v>Débil</v>
      </c>
      <c r="BD19" s="126"/>
      <c r="BE19" s="126"/>
      <c r="BF19" s="144" t="str">
        <f t="shared" si="4"/>
        <v/>
      </c>
      <c r="BG19" s="126"/>
      <c r="BH19" s="145" t="str">
        <f t="shared" si="5"/>
        <v/>
      </c>
      <c r="BI19" s="144" t="str">
        <f t="shared" si="6"/>
        <v/>
      </c>
      <c r="BJ19" s="144" t="str">
        <f t="shared" si="7"/>
        <v>SI</v>
      </c>
      <c r="BK19" s="250"/>
      <c r="BL19" s="250"/>
      <c r="BM19" s="282"/>
      <c r="BN19" s="271"/>
      <c r="BO19" s="271"/>
      <c r="BP19" s="276"/>
      <c r="BQ19" s="287"/>
      <c r="BR19" s="299"/>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2:C3"/>
    <mergeCell ref="D2:BR2"/>
    <mergeCell ref="D3:BR3"/>
    <mergeCell ref="B4:C4"/>
    <mergeCell ref="D4:R4"/>
    <mergeCell ref="S4:AR4"/>
    <mergeCell ref="AS4:BH4"/>
    <mergeCell ref="BI4:BR4"/>
    <mergeCell ref="BN10:BN19"/>
    <mergeCell ref="BO10:BO19"/>
    <mergeCell ref="BP10:BP19"/>
    <mergeCell ref="BQ10:BQ19"/>
    <mergeCell ref="BR10:BR19"/>
    <mergeCell ref="B10:B19"/>
    <mergeCell ref="C10:C19"/>
    <mergeCell ref="D10:D19"/>
    <mergeCell ref="E10:E19"/>
    <mergeCell ref="F10:F19"/>
    <mergeCell ref="G10:G19"/>
    <mergeCell ref="H10:H19"/>
    <mergeCell ref="I10:I19"/>
    <mergeCell ref="J10:J19"/>
    <mergeCell ref="M10:M19"/>
    <mergeCell ref="N10:N19"/>
    <mergeCell ref="O10:O19"/>
    <mergeCell ref="P10:P19"/>
    <mergeCell ref="AF10:AF19"/>
    <mergeCell ref="AG10:AG19"/>
    <mergeCell ref="AH10:AH19"/>
    <mergeCell ref="AI10:AI19"/>
    <mergeCell ref="AJ10:AJ19"/>
    <mergeCell ref="AK10:AK19"/>
    <mergeCell ref="AL10:AL19"/>
    <mergeCell ref="AM10:AM19"/>
    <mergeCell ref="BK10:BK19"/>
    <mergeCell ref="BL10:BL19"/>
    <mergeCell ref="BM10:BM19"/>
    <mergeCell ref="AA10:AA19"/>
    <mergeCell ref="AB10:AB19"/>
    <mergeCell ref="AC10:AC19"/>
    <mergeCell ref="AD10:AD19"/>
    <mergeCell ref="AE10:AE19"/>
    <mergeCell ref="V10:V19"/>
    <mergeCell ref="W10:W19"/>
    <mergeCell ref="X10:X19"/>
    <mergeCell ref="Y10:Y19"/>
    <mergeCell ref="Z10:Z19"/>
    <mergeCell ref="Q10:Q19"/>
    <mergeCell ref="R10:R19"/>
    <mergeCell ref="S10:S19"/>
    <mergeCell ref="T10:T19"/>
    <mergeCell ref="U10:U19"/>
    <mergeCell ref="J8:J9"/>
    <mergeCell ref="N8:P9"/>
    <mergeCell ref="Q8:AI8"/>
    <mergeCell ref="AO7:AO9"/>
    <mergeCell ref="BQ8:BQ9"/>
    <mergeCell ref="BR8:BR9"/>
    <mergeCell ref="BM9:BN9"/>
    <mergeCell ref="AJ8:AK9"/>
    <mergeCell ref="AL8:AL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Q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s>
  <conditionalFormatting sqref="J10">
    <cfRule type="containsText" dxfId="222" priority="16" operator="containsText" text="No es Riesgo de Corrupción">
      <formula>NOT(ISERROR(SEARCH("No es Riesgo de Corrupción",J10)))</formula>
    </cfRule>
    <cfRule type="containsText" dxfId="221" priority="17" operator="containsText" text="Si es Riesgo de Corrupción">
      <formula>NOT(ISERROR(SEARCH("Si es Riesgo de Corrupción",J10)))</formula>
    </cfRule>
  </conditionalFormatting>
  <conditionalFormatting sqref="AL10:AL19">
    <cfRule type="containsText" dxfId="220" priority="12" operator="containsText" text="Extremo">
      <formula>NOT(ISERROR(SEARCH("Extremo",AL10)))</formula>
    </cfRule>
    <cfRule type="containsText" dxfId="219" priority="13" operator="containsText" text="Alto">
      <formula>NOT(ISERROR(SEARCH("Alto",AL10)))</formula>
    </cfRule>
    <cfRule type="containsText" dxfId="218" priority="14" operator="containsText" text="Moderado">
      <formula>NOT(ISERROR(SEARCH("Moderado",AL10)))</formula>
    </cfRule>
    <cfRule type="containsText" dxfId="217" priority="15" operator="containsText" text="Bajo">
      <formula>NOT(ISERROR(SEARCH("Bajo",AL10)))</formula>
    </cfRule>
  </conditionalFormatting>
  <conditionalFormatting sqref="BH10:BH19">
    <cfRule type="containsText" dxfId="216" priority="9" operator="containsText" text="FUERTE">
      <formula>NOT(ISERROR(SEARCH("FUERTE",BH10)))</formula>
    </cfRule>
    <cfRule type="containsText" dxfId="215" priority="10" operator="containsText" text="MODERADO">
      <formula>NOT(ISERROR(SEARCH("MODERADO",BH10)))</formula>
    </cfRule>
    <cfRule type="containsText" dxfId="214" priority="11" operator="containsText" text="DÉBIL">
      <formula>NOT(ISERROR(SEARCH("DÉBIL",BH10)))</formula>
    </cfRule>
  </conditionalFormatting>
  <conditionalFormatting sqref="AM10">
    <cfRule type="containsText" dxfId="213" priority="5" operator="containsText" text="Extremo">
      <formula>NOT(ISERROR(SEARCH("Extremo",AM10)))</formula>
    </cfRule>
    <cfRule type="containsText" dxfId="212" priority="6" operator="containsText" text="Alto">
      <formula>NOT(ISERROR(SEARCH("Alto",AM10)))</formula>
    </cfRule>
    <cfRule type="containsText" dxfId="211" priority="7" operator="containsText" text="Moderado">
      <formula>NOT(ISERROR(SEARCH("Moderado",AM10)))</formula>
    </cfRule>
    <cfRule type="containsText" dxfId="210" priority="8" operator="containsText" text="Bajo">
      <formula>NOT(ISERROR(SEARCH("Bajo",AM10)))</formula>
    </cfRule>
  </conditionalFormatting>
  <conditionalFormatting sqref="BP10:BP19">
    <cfRule type="containsText" dxfId="209" priority="1" operator="containsText" text="Extremo">
      <formula>NOT(ISERROR(SEARCH("Extremo",BP10)))</formula>
    </cfRule>
    <cfRule type="containsText" dxfId="208" priority="2" operator="containsText" text="Alto">
      <formula>NOT(ISERROR(SEARCH("Alto",BP10)))</formula>
    </cfRule>
    <cfRule type="containsText" dxfId="207" priority="3" operator="containsText" text="Moderado">
      <formula>NOT(ISERROR(SEARCH("Moderado",BP10)))</formula>
    </cfRule>
    <cfRule type="containsText" dxfId="206" priority="4" operator="containsText" text="Bajo">
      <formula>NOT(ISERROR(SEARCH("Bajo",BP10)))</formula>
    </cfRule>
  </conditionalFormatting>
  <dataValidations count="13">
    <dataValidation type="list" allowBlank="1" showInputMessage="1" showErrorMessage="1" sqref="AT10:AT19" xr:uid="{A9D208E2-0ED8-456E-B694-1002C30B3CFD}">
      <formula1>"Preventivo,Detectivo"</formula1>
    </dataValidation>
    <dataValidation type="list" allowBlank="1" showInputMessage="1" showErrorMessage="1" sqref="BE10:BE19" xr:uid="{2FEDFDBA-174A-413A-89E0-EA04171CF6EA}">
      <formula1>"Fuerte,Moderado,Débil"</formula1>
    </dataValidation>
    <dataValidation type="list" allowBlank="1" showInputMessage="1" showErrorMessage="1" sqref="BA10:BA19" xr:uid="{77B2E02D-3716-48BB-8FBD-16069A0791F9}">
      <formula1>"Completa,Incompleta,No existe"</formula1>
    </dataValidation>
    <dataValidation type="list" allowBlank="1" showInputMessage="1" showErrorMessage="1" sqref="AZ10:AZ19" xr:uid="{F70B51AB-18B4-49F5-90AF-1139C6F51504}">
      <formula1>"Se investigan y resuelven oportunamente,No se investigan y resuelven oportunamente."</formula1>
    </dataValidation>
    <dataValidation type="list" allowBlank="1" showInputMessage="1" showErrorMessage="1" sqref="AY10:AY19" xr:uid="{D1E6B8F6-DAD8-45A0-A949-64B7BE699E5C}">
      <formula1>"Confiable,No confiable"</formula1>
    </dataValidation>
    <dataValidation type="list" allowBlank="1" showInputMessage="1" showErrorMessage="1" sqref="AX10:AX19" xr:uid="{0344631E-80DC-4A13-B3DF-792EC1C8EAEF}">
      <formula1>"Prevenir,Detectar,No es un control"</formula1>
    </dataValidation>
    <dataValidation type="list" allowBlank="1" showInputMessage="1" showErrorMessage="1" sqref="AW10:AW19" xr:uid="{2D866194-425B-40E9-B74E-50553B1A310E}">
      <formula1>"Oportuna,Inoportuna"</formula1>
    </dataValidation>
    <dataValidation type="list" allowBlank="1" showInputMessage="1" showErrorMessage="1" sqref="AV10:AV19" xr:uid="{915580B6-ECE9-4BC3-96F4-4264031684B6}">
      <formula1>"Adecuado,Inadecuado"</formula1>
    </dataValidation>
    <dataValidation type="list" allowBlank="1" showInputMessage="1" showErrorMessage="1" sqref="AU10:AU19" xr:uid="{6727BDF6-F610-4B8A-85E9-C2D517C53114}">
      <formula1>"Asignado,No Asignado"</formula1>
    </dataValidation>
    <dataValidation type="list" allowBlank="1" showInputMessage="1" showErrorMessage="1" sqref="AQ10:AQ19" xr:uid="{54863A8D-0E6E-4EDB-8FD1-6279947E0C97}">
      <formula1>"Por Tramite, Diario, Semanal, Quincenal, Mensual, Bimestral, Trimestral, Semestral"</formula1>
    </dataValidation>
    <dataValidation type="list" allowBlank="1" showInputMessage="1" showErrorMessage="1" sqref="N10" xr:uid="{9EAC8EEF-6BE4-45B0-A832-69B1F0D2C6BD}">
      <formula1>"-,1,2,3,4,5"</formula1>
    </dataValidation>
    <dataValidation type="list" allowBlank="1" showInputMessage="1" showErrorMessage="1" sqref="Q10:AI19 F10:I10" xr:uid="{CB8BE8A2-699E-4114-9677-D4CBC889A548}">
      <formula1>"SI,NO"</formula1>
    </dataValidation>
    <dataValidation type="list" allowBlank="1" showInputMessage="1" showErrorMessage="1" sqref="B10" xr:uid="{99A0D50B-CED1-4FA0-9C78-97BE76FD62A8}">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A6931A0-0907-49EF-99E2-CF7BFB87B901}">
          <x14:formula1>
            <xm:f>'H:\1012-Calidad Aeronautica\2020\028.1 ADMINISTRACIÓN DEL SISTEMA (SIG)\RIESGOS\01 - GDIR 1.0 - Dir Estrategico\CORRUPCION\[GDIR-1.0 MAPA DE RIESGOS CORRUPCION 2020 V3 FINAL PLANTILLA  13 12 2019 jevv.xlsx]Hoja2'!#REF!</xm:f>
          </x14:formula1>
          <xm:sqref>AM10:AM19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E138-5937-47EF-90D1-D4CA05764CA9}">
  <sheetPr>
    <tabColor theme="5"/>
    <pageSetUpPr fitToPage="1"/>
  </sheetPr>
  <dimension ref="A1:BR1047903"/>
  <sheetViews>
    <sheetView zoomScale="60" zoomScaleNormal="6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s="88" customFormat="1" ht="7.5" customHeight="1" thickBot="1" x14ac:dyDescent="0.3">
      <c r="AP1" s="97"/>
      <c r="AQ1" s="97"/>
      <c r="AR1" s="97"/>
      <c r="AS1" s="97"/>
      <c r="AT1" s="97"/>
      <c r="BM1" s="98"/>
    </row>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s="88" customFormat="1" ht="16.5" thickTop="1" thickBot="1" x14ac:dyDescent="0.3">
      <c r="S5" s="445"/>
      <c r="AP5" s="97"/>
      <c r="AQ5" s="97"/>
      <c r="AR5" s="97"/>
      <c r="AS5" s="97"/>
      <c r="AT5" s="97"/>
      <c r="BM5" s="98"/>
    </row>
    <row r="6" spans="1:70" s="98" customFormat="1" ht="21" customHeight="1" x14ac:dyDescent="0.25">
      <c r="B6" s="365" t="s">
        <v>0</v>
      </c>
      <c r="C6" s="366"/>
      <c r="D6" s="366"/>
      <c r="E6" s="366"/>
      <c r="F6" s="366"/>
      <c r="G6" s="366"/>
      <c r="H6" s="366"/>
      <c r="I6" s="366"/>
      <c r="J6" s="366"/>
      <c r="K6" s="366"/>
      <c r="L6" s="366"/>
      <c r="M6" s="367"/>
      <c r="N6" s="368" t="s">
        <v>1</v>
      </c>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1" t="s">
        <v>461</v>
      </c>
      <c r="AO6" s="372"/>
      <c r="AP6" s="372"/>
      <c r="AQ6" s="372"/>
      <c r="AR6" s="372"/>
      <c r="AS6" s="372"/>
      <c r="AT6" s="372"/>
      <c r="AU6" s="446" t="s">
        <v>69</v>
      </c>
      <c r="AV6" s="372"/>
      <c r="AW6" s="372"/>
      <c r="AX6" s="372"/>
      <c r="AY6" s="372"/>
      <c r="AZ6" s="372"/>
      <c r="BA6" s="372"/>
      <c r="BB6" s="372"/>
      <c r="BC6" s="372"/>
      <c r="BD6" s="372"/>
      <c r="BE6" s="372"/>
      <c r="BF6" s="372"/>
      <c r="BG6" s="372"/>
      <c r="BH6" s="372"/>
      <c r="BI6" s="372"/>
      <c r="BJ6" s="372"/>
      <c r="BK6" s="372"/>
      <c r="BL6" s="373"/>
      <c r="BM6" s="374" t="s">
        <v>74</v>
      </c>
      <c r="BN6" s="375"/>
      <c r="BO6" s="375"/>
      <c r="BP6" s="376"/>
      <c r="BQ6" s="474" t="s">
        <v>4</v>
      </c>
      <c r="BR6" s="380"/>
    </row>
    <row r="7" spans="1:70" s="88" customFormat="1" ht="12.75" customHeight="1" x14ac:dyDescent="0.25">
      <c r="B7" s="162" t="s">
        <v>2</v>
      </c>
      <c r="C7" s="164" t="s">
        <v>49</v>
      </c>
      <c r="D7" s="164" t="s">
        <v>61</v>
      </c>
      <c r="E7" s="164" t="s">
        <v>85</v>
      </c>
      <c r="F7" s="447" t="s">
        <v>46</v>
      </c>
      <c r="G7" s="448"/>
      <c r="H7" s="448"/>
      <c r="I7" s="448"/>
      <c r="J7" s="449"/>
      <c r="K7" s="450" t="s">
        <v>48</v>
      </c>
      <c r="L7" s="401"/>
      <c r="M7" s="406" t="s">
        <v>3</v>
      </c>
      <c r="N7" s="409" t="s">
        <v>72</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1"/>
      <c r="AN7" s="412" t="s">
        <v>52</v>
      </c>
      <c r="AO7" s="396" t="s">
        <v>53</v>
      </c>
      <c r="AP7" s="396" t="s">
        <v>58</v>
      </c>
      <c r="AQ7" s="396" t="s">
        <v>57</v>
      </c>
      <c r="AR7" s="396" t="s">
        <v>63</v>
      </c>
      <c r="AS7" s="396" t="s">
        <v>86</v>
      </c>
      <c r="AT7" s="396" t="s">
        <v>50</v>
      </c>
      <c r="AU7" s="392" t="s">
        <v>51</v>
      </c>
      <c r="AV7" s="386"/>
      <c r="AW7" s="386"/>
      <c r="AX7" s="386"/>
      <c r="AY7" s="386"/>
      <c r="AZ7" s="386"/>
      <c r="BA7" s="391"/>
      <c r="BB7" s="392" t="s">
        <v>54</v>
      </c>
      <c r="BC7" s="391"/>
      <c r="BD7" s="451"/>
      <c r="BE7" s="392" t="s">
        <v>67</v>
      </c>
      <c r="BF7" s="391"/>
      <c r="BG7" s="451"/>
      <c r="BH7" s="392" t="s">
        <v>70</v>
      </c>
      <c r="BI7" s="391"/>
      <c r="BJ7" s="392" t="s">
        <v>68</v>
      </c>
      <c r="BK7" s="393" t="s">
        <v>71</v>
      </c>
      <c r="BL7" s="393" t="s">
        <v>73</v>
      </c>
      <c r="BM7" s="452"/>
      <c r="BN7" s="453"/>
      <c r="BO7" s="453"/>
      <c r="BP7" s="422"/>
      <c r="BQ7" s="475"/>
      <c r="BR7" s="381"/>
    </row>
    <row r="8" spans="1:70" s="88" customFormat="1" ht="15" customHeight="1" x14ac:dyDescent="0.25">
      <c r="B8" s="382"/>
      <c r="C8" s="384"/>
      <c r="D8" s="384"/>
      <c r="E8" s="384"/>
      <c r="F8" s="454" t="s">
        <v>42</v>
      </c>
      <c r="G8" s="454" t="s">
        <v>43</v>
      </c>
      <c r="H8" s="454" t="s">
        <v>44</v>
      </c>
      <c r="I8" s="454" t="s">
        <v>45</v>
      </c>
      <c r="J8" s="455" t="s">
        <v>389</v>
      </c>
      <c r="K8" s="402"/>
      <c r="L8" s="403"/>
      <c r="M8" s="407"/>
      <c r="N8" s="414" t="s">
        <v>5</v>
      </c>
      <c r="O8" s="415"/>
      <c r="P8" s="416"/>
      <c r="Q8" s="456" t="s">
        <v>62</v>
      </c>
      <c r="R8" s="457"/>
      <c r="S8" s="457"/>
      <c r="T8" s="457"/>
      <c r="U8" s="457"/>
      <c r="V8" s="457"/>
      <c r="W8" s="457"/>
      <c r="X8" s="457"/>
      <c r="Y8" s="457"/>
      <c r="Z8" s="457"/>
      <c r="AA8" s="457"/>
      <c r="AB8" s="457"/>
      <c r="AC8" s="457"/>
      <c r="AD8" s="457"/>
      <c r="AE8" s="457"/>
      <c r="AF8" s="457"/>
      <c r="AG8" s="457"/>
      <c r="AH8" s="457"/>
      <c r="AI8" s="458"/>
      <c r="AJ8" s="420" t="s">
        <v>6</v>
      </c>
      <c r="AK8" s="416"/>
      <c r="AL8" s="415" t="s">
        <v>66</v>
      </c>
      <c r="AM8" s="425" t="s">
        <v>80</v>
      </c>
      <c r="AN8" s="412"/>
      <c r="AO8" s="396"/>
      <c r="AP8" s="396"/>
      <c r="AQ8" s="396"/>
      <c r="AR8" s="396"/>
      <c r="AS8" s="396"/>
      <c r="AT8" s="396"/>
      <c r="AU8" s="398"/>
      <c r="AV8" s="399"/>
      <c r="AW8" s="399"/>
      <c r="AX8" s="399"/>
      <c r="AY8" s="399"/>
      <c r="AZ8" s="399"/>
      <c r="BA8" s="400"/>
      <c r="BB8" s="387"/>
      <c r="BC8" s="388"/>
      <c r="BD8" s="128"/>
      <c r="BE8" s="387"/>
      <c r="BF8" s="388"/>
      <c r="BG8" s="128"/>
      <c r="BH8" s="387"/>
      <c r="BI8" s="388"/>
      <c r="BJ8" s="387"/>
      <c r="BK8" s="394"/>
      <c r="BL8" s="394"/>
      <c r="BM8" s="377"/>
      <c r="BN8" s="378"/>
      <c r="BO8" s="378"/>
      <c r="BP8" s="379"/>
      <c r="BQ8" s="472" t="s">
        <v>8</v>
      </c>
      <c r="BR8" s="467" t="s">
        <v>79</v>
      </c>
    </row>
    <row r="9" spans="1:70" s="97" customFormat="1" ht="33.75" customHeight="1" thickBot="1" x14ac:dyDescent="0.3">
      <c r="B9" s="383"/>
      <c r="C9" s="385"/>
      <c r="D9" s="385"/>
      <c r="E9" s="385"/>
      <c r="F9" s="460"/>
      <c r="G9" s="460"/>
      <c r="H9" s="460"/>
      <c r="I9" s="460"/>
      <c r="J9" s="461"/>
      <c r="K9" s="404"/>
      <c r="L9" s="405"/>
      <c r="M9" s="408"/>
      <c r="N9" s="417"/>
      <c r="O9" s="418"/>
      <c r="P9" s="419"/>
      <c r="Q9" s="462">
        <v>1</v>
      </c>
      <c r="R9" s="462">
        <v>2</v>
      </c>
      <c r="S9" s="462">
        <v>3</v>
      </c>
      <c r="T9" s="462">
        <v>4</v>
      </c>
      <c r="U9" s="462">
        <v>5</v>
      </c>
      <c r="V9" s="462">
        <v>6</v>
      </c>
      <c r="W9" s="462">
        <v>7</v>
      </c>
      <c r="X9" s="462">
        <v>8</v>
      </c>
      <c r="Y9" s="462">
        <v>9</v>
      </c>
      <c r="Z9" s="462">
        <v>10</v>
      </c>
      <c r="AA9" s="462">
        <v>11</v>
      </c>
      <c r="AB9" s="462">
        <v>12</v>
      </c>
      <c r="AC9" s="462">
        <v>13</v>
      </c>
      <c r="AD9" s="462">
        <v>14</v>
      </c>
      <c r="AE9" s="462">
        <v>15</v>
      </c>
      <c r="AF9" s="462">
        <v>16</v>
      </c>
      <c r="AG9" s="462">
        <v>17</v>
      </c>
      <c r="AH9" s="462">
        <v>18</v>
      </c>
      <c r="AI9" s="462">
        <v>19</v>
      </c>
      <c r="AJ9" s="421"/>
      <c r="AK9" s="419"/>
      <c r="AL9" s="418"/>
      <c r="AM9" s="426"/>
      <c r="AN9" s="413"/>
      <c r="AO9" s="397"/>
      <c r="AP9" s="397"/>
      <c r="AQ9" s="397"/>
      <c r="AR9" s="397"/>
      <c r="AS9" s="397"/>
      <c r="AT9" s="397"/>
      <c r="AU9" s="130" t="s">
        <v>64</v>
      </c>
      <c r="AV9" s="130" t="s">
        <v>65</v>
      </c>
      <c r="AW9" s="130">
        <v>2</v>
      </c>
      <c r="AX9" s="130">
        <v>3</v>
      </c>
      <c r="AY9" s="130">
        <v>4</v>
      </c>
      <c r="AZ9" s="130">
        <v>5</v>
      </c>
      <c r="BA9" s="130">
        <v>6</v>
      </c>
      <c r="BB9" s="389"/>
      <c r="BC9" s="390"/>
      <c r="BD9" s="129"/>
      <c r="BE9" s="389"/>
      <c r="BF9" s="390"/>
      <c r="BG9" s="129"/>
      <c r="BH9" s="389"/>
      <c r="BI9" s="390"/>
      <c r="BJ9" s="389"/>
      <c r="BK9" s="395"/>
      <c r="BL9" s="395"/>
      <c r="BM9" s="463" t="s">
        <v>5</v>
      </c>
      <c r="BN9" s="464"/>
      <c r="BO9" s="465" t="s">
        <v>6</v>
      </c>
      <c r="BP9" s="465" t="s">
        <v>7</v>
      </c>
      <c r="BQ9" s="473"/>
      <c r="BR9" s="468"/>
    </row>
    <row r="10" spans="1:70" s="88" customFormat="1" ht="127.5" x14ac:dyDescent="0.25">
      <c r="A10" s="131"/>
      <c r="B10" s="439" t="s">
        <v>9</v>
      </c>
      <c r="C10" s="246" t="s">
        <v>128</v>
      </c>
      <c r="D10" s="251" t="s">
        <v>405</v>
      </c>
      <c r="E10" s="251" t="s">
        <v>406</v>
      </c>
      <c r="F10" s="246" t="s">
        <v>89</v>
      </c>
      <c r="G10" s="246" t="s">
        <v>89</v>
      </c>
      <c r="H10" s="253" t="s">
        <v>89</v>
      </c>
      <c r="I10" s="246" t="s">
        <v>89</v>
      </c>
      <c r="J10" s="263" t="str">
        <f t="shared" ref="J10" si="0">IF(AND((F10="SI"),(G10="SI"),(H10="SI"),(I10="SI")),"Si es Riesgo de Corrupción","No es Riesgo de Corrupción")</f>
        <v>Si es Riesgo de Corrupción</v>
      </c>
      <c r="K10" s="132">
        <v>1</v>
      </c>
      <c r="L10" s="133" t="s">
        <v>407</v>
      </c>
      <c r="M10" s="266" t="s">
        <v>129</v>
      </c>
      <c r="N10" s="268">
        <v>1</v>
      </c>
      <c r="O10" s="270" t="str">
        <f t="shared" ref="O10" si="1">IF(N10=1,"Rara vez",IF(N10=2,"Improbable",IF(N10=3,"Posible",IF(N10=4,"Probable",IF(N10=5,"Casi seguro","← 
Definir el nivel de probabilidad")))))</f>
        <v>Rara vez</v>
      </c>
      <c r="P10" s="2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246" t="s">
        <v>89</v>
      </c>
      <c r="R10" s="246" t="s">
        <v>89</v>
      </c>
      <c r="S10" s="246" t="s">
        <v>96</v>
      </c>
      <c r="T10" s="246" t="s">
        <v>96</v>
      </c>
      <c r="U10" s="246" t="s">
        <v>89</v>
      </c>
      <c r="V10" s="246" t="s">
        <v>96</v>
      </c>
      <c r="W10" s="246" t="s">
        <v>89</v>
      </c>
      <c r="X10" s="246" t="s">
        <v>96</v>
      </c>
      <c r="Y10" s="246" t="s">
        <v>89</v>
      </c>
      <c r="Z10" s="246" t="s">
        <v>89</v>
      </c>
      <c r="AA10" s="246" t="s">
        <v>89</v>
      </c>
      <c r="AB10" s="246" t="s">
        <v>89</v>
      </c>
      <c r="AC10" s="246" t="s">
        <v>89</v>
      </c>
      <c r="AD10" s="246" t="s">
        <v>89</v>
      </c>
      <c r="AE10" s="246" t="s">
        <v>89</v>
      </c>
      <c r="AF10" s="246" t="s">
        <v>96</v>
      </c>
      <c r="AG10" s="246" t="s">
        <v>89</v>
      </c>
      <c r="AH10" s="246" t="s">
        <v>89</v>
      </c>
      <c r="AI10" s="246" t="s">
        <v>96</v>
      </c>
      <c r="AJ10" s="272">
        <f t="shared" ref="AJ10" si="3">IF(AF10="SI","Impacto Catastrófico por lesoines o perdida de vidas humanas",(COUNTIF(Q10:AE19,"SI")+COUNTIF(AG10:AI19,"SI")))</f>
        <v>13</v>
      </c>
      <c r="AK10" s="270" t="str">
        <f t="shared" ref="AK10" si="4">IF(AJ10=0,"",IF(AND(AJ10&gt;0,AJ10&lt;=5),"Moderado",IF(AND(AJ10&gt;5,AJ10&lt;=11),"Mayor","Catastrófico")))</f>
        <v>Catastrófico</v>
      </c>
      <c r="AL10" s="274" t="str">
        <f t="shared" ref="AL10" si="5">IF(AND(O10="Rara Vez",AK10="Moderado"),"Moderado",IF(AND(O10="Rara Vez",AK10="Mayor"),"Alto",IF(AND(O10="Improbable",AK10="Moderado"),"Moderado",IF(AND(O10="Improbable",AK10="Mayor"),"Alto",IF(AND(O10="Posible",AK10="Moderado"),"Alto",IF(AND(O10="Probable",AK10="Moderado"),"Alto","Extremo"))))))</f>
        <v>Extremo</v>
      </c>
      <c r="AM10" s="277" t="s">
        <v>81</v>
      </c>
      <c r="AN10" s="134">
        <v>1</v>
      </c>
      <c r="AO10" s="133" t="s">
        <v>408</v>
      </c>
      <c r="AP10" s="135" t="s">
        <v>130</v>
      </c>
      <c r="AQ10" s="135" t="s">
        <v>99</v>
      </c>
      <c r="AR10" s="135" t="s">
        <v>409</v>
      </c>
      <c r="AS10" s="135" t="s">
        <v>131</v>
      </c>
      <c r="AT10" s="135" t="s">
        <v>123</v>
      </c>
      <c r="AU10" s="135" t="s">
        <v>103</v>
      </c>
      <c r="AV10" s="135" t="s">
        <v>104</v>
      </c>
      <c r="AW10" s="135" t="s">
        <v>105</v>
      </c>
      <c r="AX10" s="135" t="s">
        <v>106</v>
      </c>
      <c r="AY10" s="135" t="s">
        <v>107</v>
      </c>
      <c r="AZ10" s="135" t="s">
        <v>108</v>
      </c>
      <c r="BA10" s="135" t="s">
        <v>124</v>
      </c>
      <c r="BB10" s="135">
        <f t="shared" ref="BB10:BB19" si="6">IF(AU10="Asignado",15,0)+IF(AV10="Adecuado",15,0)+IF(AW10="Oportuna",15,0)+IF(AX10="Prevenir",15,IF(AX10="Detectar",10,0))+IF(AY10="Confiable",15,0)+IF(AZ10="Se investigan y resuelven oportunamente",15,0)+IF(BA10="Completa",10,IF(BA10="Incompleta",5,0))</f>
        <v>100</v>
      </c>
      <c r="BC10" s="135" t="str">
        <f t="shared" ref="BC10:BC19" si="7">IF(BB10&lt;=85,"Débil",IF(AND(BB10&gt;=86,BB10&lt;=94),"Moderado","Fuerte"))</f>
        <v>Fuerte</v>
      </c>
      <c r="BD10" s="135"/>
      <c r="BE10" s="135" t="s">
        <v>115</v>
      </c>
      <c r="BF10" s="135" t="str">
        <f t="shared" ref="BF10:BF19" si="8">IF(BE10="Débil","No se ejecuta",IF(BE10="Moderado","Algunas veces se ejecuta",IF(BE10="FUERTE","Siempre se ejecuta","")))</f>
        <v>Siempre se ejecuta</v>
      </c>
      <c r="BG10" s="135"/>
      <c r="BH10" s="136"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35">
        <f t="shared" ref="BI10:BI19" si="10">IF(BH10="DÉBIL",0,IF(BH10="MODERADO",50,IF(BH10="FUERTE",100,"")))</f>
        <v>100</v>
      </c>
      <c r="BJ10" s="135" t="str">
        <f t="shared" ref="BJ10:BJ19" si="11">IF(AND(BE10="Fuerte",BC10="Fuerte"),"NO","SI")</f>
        <v>NO</v>
      </c>
      <c r="BK10" s="249" t="str">
        <f t="shared" ref="BK10" si="12">IF(AVERAGE(BI10:BI19)=100,"FUERTE",IF(AND(AVERAGE(BI10:BI19)&lt;=99,AVERAGE(BI10:BI19)&gt;=50),"MODERADA",IF(AVERAGE(BI10:BI19)&lt;50,"DÉBIL",0)))</f>
        <v>MODERADA</v>
      </c>
      <c r="BL10" s="249" t="str">
        <f t="shared" ref="BL10" si="13">IFERROR(IF(BK10="DÉBIL","NO DISMINUYE",IF(AVERAGEIF(AT10:AT19,"Preventivo",BI10:BI19)&gt;=50,"DIRECTAMENTE","NO DISMINUYE")),"NO DISMINUYE")</f>
        <v>DIRECTAMENTE</v>
      </c>
      <c r="BM10" s="280">
        <f t="shared" ref="BM10" si="14">IF(N10=1,1,IF(AND(N10=2,BK10="FUERTE",BL10="DIRECTAMENTE"),N10-1,IF(AND(N10&gt;2,BK10="FUERTE",BL10="DIRECTAMENTE"),N10-2,IF(AND(N10&gt;=2,BK10="MODERADA",BL10="DIRECTAMENTE"),N10-1,N10))))</f>
        <v>1</v>
      </c>
      <c r="BN10" s="270" t="str">
        <f t="shared" ref="BN10" si="15">IF(BM10=1,"Rara vez",IF(BM10=2,"Improbable",IF(BM10=3,"Posible",IF(BM10=4,"Probable",IF(BM10=5,"Casi Seguro",0)))))</f>
        <v>Rara vez</v>
      </c>
      <c r="BO10" s="270" t="str">
        <f t="shared" ref="BO10" si="16">AK10</f>
        <v>Catastrófico</v>
      </c>
      <c r="BP10" s="274" t="str">
        <f t="shared" ref="BP10" si="17">IF(AND(BN10="Rara Vez",BO10="Moderado"),"Moderado",IF(AND(BN10="Rara Vez",BO10="Mayor"),"Alto",IF(AND(BN10="Improbable",BO10="Moderado"),"Moderado",IF(AND(BN10="Improbable",BO10="Mayor"),"Alto",IF(AND(BN10="Posible",BO10="Moderado"),"Alto",IF(AND(BN10="Probable",BO10="Moderado"),"Alto","Extremo"))))))</f>
        <v>Extremo</v>
      </c>
      <c r="BQ10" s="253" t="s">
        <v>410</v>
      </c>
      <c r="BR10" s="469"/>
    </row>
    <row r="11" spans="1:70" s="88" customFormat="1" ht="114.75" x14ac:dyDescent="0.25">
      <c r="A11" s="131"/>
      <c r="B11" s="441"/>
      <c r="C11" s="247"/>
      <c r="D11" s="251"/>
      <c r="E11" s="251"/>
      <c r="F11" s="247"/>
      <c r="G11" s="247"/>
      <c r="H11" s="254"/>
      <c r="I11" s="247"/>
      <c r="J11" s="264"/>
      <c r="K11" s="93">
        <v>2</v>
      </c>
      <c r="L11" s="137" t="s">
        <v>407</v>
      </c>
      <c r="M11" s="266"/>
      <c r="N11" s="268"/>
      <c r="O11" s="270"/>
      <c r="P11" s="232"/>
      <c r="Q11" s="247"/>
      <c r="R11" s="247"/>
      <c r="S11" s="247"/>
      <c r="T11" s="247"/>
      <c r="U11" s="247"/>
      <c r="V11" s="247"/>
      <c r="W11" s="247"/>
      <c r="X11" s="247"/>
      <c r="Y11" s="247"/>
      <c r="Z11" s="247"/>
      <c r="AA11" s="247"/>
      <c r="AB11" s="247"/>
      <c r="AC11" s="247"/>
      <c r="AD11" s="247"/>
      <c r="AE11" s="247"/>
      <c r="AF11" s="247"/>
      <c r="AG11" s="247"/>
      <c r="AH11" s="247"/>
      <c r="AI11" s="247"/>
      <c r="AJ11" s="272"/>
      <c r="AK11" s="270"/>
      <c r="AL11" s="275"/>
      <c r="AM11" s="278"/>
      <c r="AN11" s="95">
        <v>2</v>
      </c>
      <c r="AO11" s="137" t="s">
        <v>485</v>
      </c>
      <c r="AP11" s="138" t="s">
        <v>132</v>
      </c>
      <c r="AQ11" s="138" t="s">
        <v>133</v>
      </c>
      <c r="AR11" s="138" t="s">
        <v>134</v>
      </c>
      <c r="AS11" s="138" t="s">
        <v>135</v>
      </c>
      <c r="AT11" s="138" t="s">
        <v>102</v>
      </c>
      <c r="AU11" s="138" t="s">
        <v>103</v>
      </c>
      <c r="AV11" s="138" t="s">
        <v>104</v>
      </c>
      <c r="AW11" s="138" t="s">
        <v>105</v>
      </c>
      <c r="AX11" s="138" t="s">
        <v>112</v>
      </c>
      <c r="AY11" s="138" t="s">
        <v>107</v>
      </c>
      <c r="AZ11" s="138" t="s">
        <v>108</v>
      </c>
      <c r="BA11" s="138" t="s">
        <v>124</v>
      </c>
      <c r="BB11" s="138">
        <f t="shared" si="6"/>
        <v>95</v>
      </c>
      <c r="BC11" s="138" t="str">
        <f t="shared" si="7"/>
        <v>Fuerte</v>
      </c>
      <c r="BD11" s="138"/>
      <c r="BE11" s="138" t="s">
        <v>115</v>
      </c>
      <c r="BF11" s="138" t="str">
        <f t="shared" si="8"/>
        <v>Siempre se ejecuta</v>
      </c>
      <c r="BG11" s="138"/>
      <c r="BH11" s="139" t="str">
        <f t="shared" si="9"/>
        <v>FUERTE</v>
      </c>
      <c r="BI11" s="138">
        <f t="shared" si="10"/>
        <v>100</v>
      </c>
      <c r="BJ11" s="138" t="str">
        <f t="shared" si="11"/>
        <v>NO</v>
      </c>
      <c r="BK11" s="249"/>
      <c r="BL11" s="249"/>
      <c r="BM11" s="281"/>
      <c r="BN11" s="270"/>
      <c r="BO11" s="270"/>
      <c r="BP11" s="275"/>
      <c r="BQ11" s="254"/>
      <c r="BR11" s="470"/>
    </row>
    <row r="12" spans="1:70" s="88" customFormat="1" ht="132" customHeight="1" x14ac:dyDescent="0.25">
      <c r="A12" s="131"/>
      <c r="B12" s="441"/>
      <c r="C12" s="247"/>
      <c r="D12" s="251"/>
      <c r="E12" s="251"/>
      <c r="F12" s="247"/>
      <c r="G12" s="247"/>
      <c r="H12" s="254"/>
      <c r="I12" s="247"/>
      <c r="J12" s="264"/>
      <c r="K12" s="89">
        <v>3</v>
      </c>
      <c r="L12" s="140" t="s">
        <v>411</v>
      </c>
      <c r="M12" s="266"/>
      <c r="N12" s="268"/>
      <c r="O12" s="270"/>
      <c r="P12" s="232"/>
      <c r="Q12" s="247"/>
      <c r="R12" s="247"/>
      <c r="S12" s="247"/>
      <c r="T12" s="247"/>
      <c r="U12" s="247"/>
      <c r="V12" s="247"/>
      <c r="W12" s="247"/>
      <c r="X12" s="247"/>
      <c r="Y12" s="247"/>
      <c r="Z12" s="247"/>
      <c r="AA12" s="247"/>
      <c r="AB12" s="247"/>
      <c r="AC12" s="247"/>
      <c r="AD12" s="247"/>
      <c r="AE12" s="247"/>
      <c r="AF12" s="247"/>
      <c r="AG12" s="247"/>
      <c r="AH12" s="247"/>
      <c r="AI12" s="247"/>
      <c r="AJ12" s="272"/>
      <c r="AK12" s="270"/>
      <c r="AL12" s="275"/>
      <c r="AM12" s="278"/>
      <c r="AN12" s="91">
        <v>3</v>
      </c>
      <c r="AO12" s="140" t="s">
        <v>485</v>
      </c>
      <c r="AP12" s="141" t="s">
        <v>132</v>
      </c>
      <c r="AQ12" s="141" t="s">
        <v>133</v>
      </c>
      <c r="AR12" s="141" t="s">
        <v>134</v>
      </c>
      <c r="AS12" s="141" t="s">
        <v>135</v>
      </c>
      <c r="AT12" s="141" t="s">
        <v>102</v>
      </c>
      <c r="AU12" s="141" t="s">
        <v>103</v>
      </c>
      <c r="AV12" s="141" t="s">
        <v>104</v>
      </c>
      <c r="AW12" s="141" t="s">
        <v>105</v>
      </c>
      <c r="AX12" s="141" t="s">
        <v>112</v>
      </c>
      <c r="AY12" s="141" t="s">
        <v>107</v>
      </c>
      <c r="AZ12" s="141" t="s">
        <v>108</v>
      </c>
      <c r="BA12" s="141" t="s">
        <v>124</v>
      </c>
      <c r="BB12" s="141">
        <f t="shared" si="6"/>
        <v>95</v>
      </c>
      <c r="BC12" s="141" t="str">
        <f t="shared" si="7"/>
        <v>Fuerte</v>
      </c>
      <c r="BD12" s="141"/>
      <c r="BE12" s="141" t="s">
        <v>115</v>
      </c>
      <c r="BF12" s="141" t="str">
        <f t="shared" si="8"/>
        <v>Siempre se ejecuta</v>
      </c>
      <c r="BG12" s="141"/>
      <c r="BH12" s="142" t="str">
        <f t="shared" si="9"/>
        <v>FUERTE</v>
      </c>
      <c r="BI12" s="141">
        <f t="shared" si="10"/>
        <v>100</v>
      </c>
      <c r="BJ12" s="141" t="str">
        <f t="shared" si="11"/>
        <v>NO</v>
      </c>
      <c r="BK12" s="249"/>
      <c r="BL12" s="249"/>
      <c r="BM12" s="281"/>
      <c r="BN12" s="270"/>
      <c r="BO12" s="270"/>
      <c r="BP12" s="275"/>
      <c r="BQ12" s="254"/>
      <c r="BR12" s="470"/>
    </row>
    <row r="13" spans="1:70" s="88" customFormat="1" ht="114.75" x14ac:dyDescent="0.25">
      <c r="A13" s="131"/>
      <c r="B13" s="441"/>
      <c r="C13" s="247"/>
      <c r="D13" s="251"/>
      <c r="E13" s="251"/>
      <c r="F13" s="247"/>
      <c r="G13" s="247"/>
      <c r="H13" s="254"/>
      <c r="I13" s="247"/>
      <c r="J13" s="264"/>
      <c r="K13" s="93">
        <v>4</v>
      </c>
      <c r="L13" s="137" t="s">
        <v>412</v>
      </c>
      <c r="M13" s="266"/>
      <c r="N13" s="268"/>
      <c r="O13" s="270"/>
      <c r="P13" s="232"/>
      <c r="Q13" s="247"/>
      <c r="R13" s="247"/>
      <c r="S13" s="247"/>
      <c r="T13" s="247"/>
      <c r="U13" s="247"/>
      <c r="V13" s="247"/>
      <c r="W13" s="247"/>
      <c r="X13" s="247"/>
      <c r="Y13" s="247"/>
      <c r="Z13" s="247"/>
      <c r="AA13" s="247"/>
      <c r="AB13" s="247"/>
      <c r="AC13" s="247"/>
      <c r="AD13" s="247"/>
      <c r="AE13" s="247"/>
      <c r="AF13" s="247"/>
      <c r="AG13" s="247"/>
      <c r="AH13" s="247"/>
      <c r="AI13" s="247"/>
      <c r="AJ13" s="272"/>
      <c r="AK13" s="270"/>
      <c r="AL13" s="275"/>
      <c r="AM13" s="278"/>
      <c r="AN13" s="95">
        <v>4</v>
      </c>
      <c r="AO13" s="137" t="s">
        <v>413</v>
      </c>
      <c r="AP13" s="138" t="s">
        <v>132</v>
      </c>
      <c r="AQ13" s="138" t="s">
        <v>99</v>
      </c>
      <c r="AR13" s="138" t="s">
        <v>409</v>
      </c>
      <c r="AS13" s="138" t="s">
        <v>414</v>
      </c>
      <c r="AT13" s="138" t="s">
        <v>123</v>
      </c>
      <c r="AU13" s="138" t="s">
        <v>103</v>
      </c>
      <c r="AV13" s="138" t="s">
        <v>104</v>
      </c>
      <c r="AW13" s="138" t="s">
        <v>105</v>
      </c>
      <c r="AX13" s="138" t="s">
        <v>106</v>
      </c>
      <c r="AY13" s="138" t="s">
        <v>107</v>
      </c>
      <c r="AZ13" s="138" t="s">
        <v>108</v>
      </c>
      <c r="BA13" s="138" t="s">
        <v>124</v>
      </c>
      <c r="BB13" s="138">
        <f t="shared" si="6"/>
        <v>100</v>
      </c>
      <c r="BC13" s="138" t="str">
        <f t="shared" si="7"/>
        <v>Fuerte</v>
      </c>
      <c r="BD13" s="138"/>
      <c r="BE13" s="138" t="s">
        <v>127</v>
      </c>
      <c r="BF13" s="138" t="str">
        <f t="shared" si="8"/>
        <v>Algunas veces se ejecuta</v>
      </c>
      <c r="BG13" s="138"/>
      <c r="BH13" s="139" t="str">
        <f t="shared" si="9"/>
        <v>MODERADO</v>
      </c>
      <c r="BI13" s="138">
        <f t="shared" si="10"/>
        <v>50</v>
      </c>
      <c r="BJ13" s="138" t="str">
        <f t="shared" si="11"/>
        <v>SI</v>
      </c>
      <c r="BK13" s="249"/>
      <c r="BL13" s="249"/>
      <c r="BM13" s="281"/>
      <c r="BN13" s="270"/>
      <c r="BO13" s="270"/>
      <c r="BP13" s="275"/>
      <c r="BQ13" s="254"/>
      <c r="BR13" s="470"/>
    </row>
    <row r="14" spans="1:70" s="88" customFormat="1" ht="23.25" customHeight="1" x14ac:dyDescent="0.25">
      <c r="A14" s="131"/>
      <c r="B14" s="441"/>
      <c r="C14" s="247"/>
      <c r="D14" s="251"/>
      <c r="E14" s="251"/>
      <c r="F14" s="247"/>
      <c r="G14" s="247"/>
      <c r="H14" s="254"/>
      <c r="I14" s="247"/>
      <c r="J14" s="264"/>
      <c r="K14" s="89">
        <v>5</v>
      </c>
      <c r="L14" s="140" t="s">
        <v>47</v>
      </c>
      <c r="M14" s="266"/>
      <c r="N14" s="268"/>
      <c r="O14" s="270"/>
      <c r="P14" s="232"/>
      <c r="Q14" s="247"/>
      <c r="R14" s="247"/>
      <c r="S14" s="247"/>
      <c r="T14" s="247"/>
      <c r="U14" s="247"/>
      <c r="V14" s="247"/>
      <c r="W14" s="247"/>
      <c r="X14" s="247"/>
      <c r="Y14" s="247"/>
      <c r="Z14" s="247"/>
      <c r="AA14" s="247"/>
      <c r="AB14" s="247"/>
      <c r="AC14" s="247"/>
      <c r="AD14" s="247"/>
      <c r="AE14" s="247"/>
      <c r="AF14" s="247"/>
      <c r="AG14" s="247"/>
      <c r="AH14" s="247"/>
      <c r="AI14" s="247"/>
      <c r="AJ14" s="272"/>
      <c r="AK14" s="270"/>
      <c r="AL14" s="275"/>
      <c r="AM14" s="278"/>
      <c r="AN14" s="91">
        <v>5</v>
      </c>
      <c r="AO14" s="140" t="s">
        <v>47</v>
      </c>
      <c r="AP14" s="141"/>
      <c r="AQ14" s="141"/>
      <c r="AR14" s="141"/>
      <c r="AS14" s="141"/>
      <c r="AT14" s="141"/>
      <c r="AU14" s="141"/>
      <c r="AV14" s="141"/>
      <c r="AW14" s="141"/>
      <c r="AX14" s="141"/>
      <c r="AY14" s="141"/>
      <c r="AZ14" s="141"/>
      <c r="BA14" s="141"/>
      <c r="BB14" s="141">
        <f t="shared" si="6"/>
        <v>0</v>
      </c>
      <c r="BC14" s="141" t="str">
        <f t="shared" si="7"/>
        <v>Débil</v>
      </c>
      <c r="BD14" s="141"/>
      <c r="BE14" s="141"/>
      <c r="BF14" s="141" t="str">
        <f t="shared" si="8"/>
        <v/>
      </c>
      <c r="BG14" s="141"/>
      <c r="BH14" s="142" t="str">
        <f t="shared" si="9"/>
        <v/>
      </c>
      <c r="BI14" s="141" t="str">
        <f t="shared" si="10"/>
        <v/>
      </c>
      <c r="BJ14" s="141" t="str">
        <f t="shared" si="11"/>
        <v>SI</v>
      </c>
      <c r="BK14" s="249"/>
      <c r="BL14" s="249"/>
      <c r="BM14" s="281"/>
      <c r="BN14" s="270"/>
      <c r="BO14" s="270"/>
      <c r="BP14" s="275"/>
      <c r="BQ14" s="254"/>
      <c r="BR14" s="470"/>
    </row>
    <row r="15" spans="1:70" s="88" customFormat="1" ht="23.25" customHeight="1" x14ac:dyDescent="0.25">
      <c r="A15" s="131"/>
      <c r="B15" s="441"/>
      <c r="C15" s="247"/>
      <c r="D15" s="251"/>
      <c r="E15" s="251"/>
      <c r="F15" s="247"/>
      <c r="G15" s="247"/>
      <c r="H15" s="254"/>
      <c r="I15" s="247"/>
      <c r="J15" s="264"/>
      <c r="K15" s="93">
        <v>6</v>
      </c>
      <c r="L15" s="137" t="s">
        <v>47</v>
      </c>
      <c r="M15" s="266"/>
      <c r="N15" s="268"/>
      <c r="O15" s="270"/>
      <c r="P15" s="232"/>
      <c r="Q15" s="247"/>
      <c r="R15" s="247"/>
      <c r="S15" s="247"/>
      <c r="T15" s="247"/>
      <c r="U15" s="247"/>
      <c r="V15" s="247"/>
      <c r="W15" s="247"/>
      <c r="X15" s="247"/>
      <c r="Y15" s="247"/>
      <c r="Z15" s="247"/>
      <c r="AA15" s="247"/>
      <c r="AB15" s="247"/>
      <c r="AC15" s="247"/>
      <c r="AD15" s="247"/>
      <c r="AE15" s="247"/>
      <c r="AF15" s="247"/>
      <c r="AG15" s="247"/>
      <c r="AH15" s="247"/>
      <c r="AI15" s="247"/>
      <c r="AJ15" s="272"/>
      <c r="AK15" s="270"/>
      <c r="AL15" s="275"/>
      <c r="AM15" s="278"/>
      <c r="AN15" s="95">
        <v>6</v>
      </c>
      <c r="AO15" s="137" t="s">
        <v>47</v>
      </c>
      <c r="AP15" s="138"/>
      <c r="AQ15" s="138"/>
      <c r="AR15" s="138"/>
      <c r="AS15" s="138"/>
      <c r="AT15" s="138"/>
      <c r="AU15" s="138"/>
      <c r="AV15" s="138"/>
      <c r="AW15" s="138"/>
      <c r="AX15" s="138"/>
      <c r="AY15" s="138"/>
      <c r="AZ15" s="138"/>
      <c r="BA15" s="138"/>
      <c r="BB15" s="138">
        <f t="shared" si="6"/>
        <v>0</v>
      </c>
      <c r="BC15" s="138" t="str">
        <f t="shared" si="7"/>
        <v>Débil</v>
      </c>
      <c r="BD15" s="138"/>
      <c r="BE15" s="138"/>
      <c r="BF15" s="138" t="str">
        <f t="shared" si="8"/>
        <v/>
      </c>
      <c r="BG15" s="138"/>
      <c r="BH15" s="139" t="str">
        <f t="shared" si="9"/>
        <v/>
      </c>
      <c r="BI15" s="138" t="str">
        <f t="shared" si="10"/>
        <v/>
      </c>
      <c r="BJ15" s="138" t="str">
        <f t="shared" si="11"/>
        <v>SI</v>
      </c>
      <c r="BK15" s="249"/>
      <c r="BL15" s="249"/>
      <c r="BM15" s="281"/>
      <c r="BN15" s="270"/>
      <c r="BO15" s="270"/>
      <c r="BP15" s="275"/>
      <c r="BQ15" s="254"/>
      <c r="BR15" s="470"/>
    </row>
    <row r="16" spans="1:70" s="88" customFormat="1" ht="23.25" customHeight="1" x14ac:dyDescent="0.25">
      <c r="A16" s="131"/>
      <c r="B16" s="441"/>
      <c r="C16" s="247"/>
      <c r="D16" s="251"/>
      <c r="E16" s="251"/>
      <c r="F16" s="247"/>
      <c r="G16" s="247"/>
      <c r="H16" s="254"/>
      <c r="I16" s="247"/>
      <c r="J16" s="264"/>
      <c r="K16" s="89">
        <v>7</v>
      </c>
      <c r="L16" s="140" t="s">
        <v>47</v>
      </c>
      <c r="M16" s="266"/>
      <c r="N16" s="268"/>
      <c r="O16" s="270"/>
      <c r="P16" s="232"/>
      <c r="Q16" s="247"/>
      <c r="R16" s="247"/>
      <c r="S16" s="247"/>
      <c r="T16" s="247"/>
      <c r="U16" s="247"/>
      <c r="V16" s="247"/>
      <c r="W16" s="247"/>
      <c r="X16" s="247"/>
      <c r="Y16" s="247"/>
      <c r="Z16" s="247"/>
      <c r="AA16" s="247"/>
      <c r="AB16" s="247"/>
      <c r="AC16" s="247"/>
      <c r="AD16" s="247"/>
      <c r="AE16" s="247"/>
      <c r="AF16" s="247"/>
      <c r="AG16" s="247"/>
      <c r="AH16" s="247"/>
      <c r="AI16" s="247"/>
      <c r="AJ16" s="272"/>
      <c r="AK16" s="270"/>
      <c r="AL16" s="275"/>
      <c r="AM16" s="278"/>
      <c r="AN16" s="91">
        <v>7</v>
      </c>
      <c r="AO16" s="140" t="s">
        <v>47</v>
      </c>
      <c r="AP16" s="141"/>
      <c r="AQ16" s="141"/>
      <c r="AR16" s="141"/>
      <c r="AS16" s="141"/>
      <c r="AT16" s="141"/>
      <c r="AU16" s="141"/>
      <c r="AV16" s="141"/>
      <c r="AW16" s="141"/>
      <c r="AX16" s="141"/>
      <c r="AY16" s="141"/>
      <c r="AZ16" s="141"/>
      <c r="BA16" s="141"/>
      <c r="BB16" s="141">
        <f t="shared" si="6"/>
        <v>0</v>
      </c>
      <c r="BC16" s="141" t="str">
        <f t="shared" si="7"/>
        <v>Débil</v>
      </c>
      <c r="BD16" s="141"/>
      <c r="BE16" s="141"/>
      <c r="BF16" s="141" t="str">
        <f t="shared" si="8"/>
        <v/>
      </c>
      <c r="BG16" s="141"/>
      <c r="BH16" s="142" t="str">
        <f t="shared" si="9"/>
        <v/>
      </c>
      <c r="BI16" s="141" t="str">
        <f t="shared" si="10"/>
        <v/>
      </c>
      <c r="BJ16" s="141" t="str">
        <f t="shared" si="11"/>
        <v>SI</v>
      </c>
      <c r="BK16" s="249"/>
      <c r="BL16" s="249"/>
      <c r="BM16" s="281"/>
      <c r="BN16" s="270"/>
      <c r="BO16" s="270"/>
      <c r="BP16" s="275"/>
      <c r="BQ16" s="254"/>
      <c r="BR16" s="470"/>
    </row>
    <row r="17" spans="1:70" s="88" customFormat="1" ht="23.25" customHeight="1" x14ac:dyDescent="0.25">
      <c r="A17" s="131"/>
      <c r="B17" s="441"/>
      <c r="C17" s="247"/>
      <c r="D17" s="251"/>
      <c r="E17" s="251"/>
      <c r="F17" s="247"/>
      <c r="G17" s="247"/>
      <c r="H17" s="254"/>
      <c r="I17" s="247"/>
      <c r="J17" s="264"/>
      <c r="K17" s="93">
        <v>8</v>
      </c>
      <c r="L17" s="137" t="s">
        <v>47</v>
      </c>
      <c r="M17" s="266"/>
      <c r="N17" s="268"/>
      <c r="O17" s="270"/>
      <c r="P17" s="232"/>
      <c r="Q17" s="247"/>
      <c r="R17" s="247"/>
      <c r="S17" s="247"/>
      <c r="T17" s="247"/>
      <c r="U17" s="247"/>
      <c r="V17" s="247"/>
      <c r="W17" s="247"/>
      <c r="X17" s="247"/>
      <c r="Y17" s="247"/>
      <c r="Z17" s="247"/>
      <c r="AA17" s="247"/>
      <c r="AB17" s="247"/>
      <c r="AC17" s="247"/>
      <c r="AD17" s="247"/>
      <c r="AE17" s="247"/>
      <c r="AF17" s="247"/>
      <c r="AG17" s="247"/>
      <c r="AH17" s="247"/>
      <c r="AI17" s="247"/>
      <c r="AJ17" s="272"/>
      <c r="AK17" s="270"/>
      <c r="AL17" s="275"/>
      <c r="AM17" s="278"/>
      <c r="AN17" s="95">
        <v>8</v>
      </c>
      <c r="AO17" s="137" t="s">
        <v>47</v>
      </c>
      <c r="AP17" s="138"/>
      <c r="AQ17" s="138"/>
      <c r="AR17" s="138"/>
      <c r="AS17" s="138"/>
      <c r="AT17" s="138"/>
      <c r="AU17" s="138"/>
      <c r="AV17" s="138"/>
      <c r="AW17" s="138"/>
      <c r="AX17" s="138"/>
      <c r="AY17" s="138"/>
      <c r="AZ17" s="138"/>
      <c r="BA17" s="138"/>
      <c r="BB17" s="138">
        <f t="shared" si="6"/>
        <v>0</v>
      </c>
      <c r="BC17" s="138" t="str">
        <f t="shared" si="7"/>
        <v>Débil</v>
      </c>
      <c r="BD17" s="138"/>
      <c r="BE17" s="138"/>
      <c r="BF17" s="138" t="str">
        <f t="shared" si="8"/>
        <v/>
      </c>
      <c r="BG17" s="138"/>
      <c r="BH17" s="139" t="str">
        <f t="shared" si="9"/>
        <v/>
      </c>
      <c r="BI17" s="138" t="str">
        <f t="shared" si="10"/>
        <v/>
      </c>
      <c r="BJ17" s="138" t="str">
        <f t="shared" si="11"/>
        <v>SI</v>
      </c>
      <c r="BK17" s="249"/>
      <c r="BL17" s="249"/>
      <c r="BM17" s="281"/>
      <c r="BN17" s="270"/>
      <c r="BO17" s="270"/>
      <c r="BP17" s="275"/>
      <c r="BQ17" s="254"/>
      <c r="BR17" s="470"/>
    </row>
    <row r="18" spans="1:70" s="88" customFormat="1" ht="23.25" customHeight="1" x14ac:dyDescent="0.25">
      <c r="A18" s="131"/>
      <c r="B18" s="441"/>
      <c r="C18" s="247"/>
      <c r="D18" s="251"/>
      <c r="E18" s="251"/>
      <c r="F18" s="247"/>
      <c r="G18" s="247"/>
      <c r="H18" s="254"/>
      <c r="I18" s="247"/>
      <c r="J18" s="264"/>
      <c r="K18" s="89">
        <v>9</v>
      </c>
      <c r="L18" s="140" t="s">
        <v>47</v>
      </c>
      <c r="M18" s="266"/>
      <c r="N18" s="268"/>
      <c r="O18" s="270"/>
      <c r="P18" s="232"/>
      <c r="Q18" s="247"/>
      <c r="R18" s="247"/>
      <c r="S18" s="247"/>
      <c r="T18" s="247"/>
      <c r="U18" s="247"/>
      <c r="V18" s="247"/>
      <c r="W18" s="247"/>
      <c r="X18" s="247"/>
      <c r="Y18" s="247"/>
      <c r="Z18" s="247"/>
      <c r="AA18" s="247"/>
      <c r="AB18" s="247"/>
      <c r="AC18" s="247"/>
      <c r="AD18" s="247"/>
      <c r="AE18" s="247"/>
      <c r="AF18" s="247"/>
      <c r="AG18" s="247"/>
      <c r="AH18" s="247"/>
      <c r="AI18" s="247"/>
      <c r="AJ18" s="272"/>
      <c r="AK18" s="270"/>
      <c r="AL18" s="275"/>
      <c r="AM18" s="278"/>
      <c r="AN18" s="91">
        <v>9</v>
      </c>
      <c r="AO18" s="140" t="s">
        <v>56</v>
      </c>
      <c r="AP18" s="141"/>
      <c r="AQ18" s="141"/>
      <c r="AR18" s="141"/>
      <c r="AS18" s="141"/>
      <c r="AT18" s="141"/>
      <c r="AU18" s="141"/>
      <c r="AV18" s="141"/>
      <c r="AW18" s="141"/>
      <c r="AX18" s="141"/>
      <c r="AY18" s="141"/>
      <c r="AZ18" s="141"/>
      <c r="BA18" s="141"/>
      <c r="BB18" s="141">
        <f t="shared" si="6"/>
        <v>0</v>
      </c>
      <c r="BC18" s="141" t="str">
        <f t="shared" si="7"/>
        <v>Débil</v>
      </c>
      <c r="BD18" s="141"/>
      <c r="BE18" s="141"/>
      <c r="BF18" s="141" t="str">
        <f t="shared" si="8"/>
        <v/>
      </c>
      <c r="BG18" s="141"/>
      <c r="BH18" s="142" t="str">
        <f t="shared" si="9"/>
        <v/>
      </c>
      <c r="BI18" s="141" t="str">
        <f t="shared" si="10"/>
        <v/>
      </c>
      <c r="BJ18" s="141" t="str">
        <f t="shared" si="11"/>
        <v>SI</v>
      </c>
      <c r="BK18" s="249"/>
      <c r="BL18" s="249"/>
      <c r="BM18" s="281"/>
      <c r="BN18" s="270"/>
      <c r="BO18" s="270"/>
      <c r="BP18" s="275"/>
      <c r="BQ18" s="254"/>
      <c r="BR18" s="470"/>
    </row>
    <row r="19" spans="1:70" s="88" customFormat="1" ht="23.25" customHeight="1" thickBot="1" x14ac:dyDescent="0.3">
      <c r="A19" s="131"/>
      <c r="B19" s="443"/>
      <c r="C19" s="248"/>
      <c r="D19" s="252"/>
      <c r="E19" s="252"/>
      <c r="F19" s="248"/>
      <c r="G19" s="248"/>
      <c r="H19" s="255"/>
      <c r="I19" s="248"/>
      <c r="J19" s="265"/>
      <c r="K19" s="123">
        <v>10</v>
      </c>
      <c r="L19" s="143" t="s">
        <v>47</v>
      </c>
      <c r="M19" s="267"/>
      <c r="N19" s="269"/>
      <c r="O19" s="271"/>
      <c r="P19" s="233"/>
      <c r="Q19" s="248"/>
      <c r="R19" s="248"/>
      <c r="S19" s="248"/>
      <c r="T19" s="248"/>
      <c r="U19" s="248"/>
      <c r="V19" s="248"/>
      <c r="W19" s="248"/>
      <c r="X19" s="248"/>
      <c r="Y19" s="248"/>
      <c r="Z19" s="248"/>
      <c r="AA19" s="248"/>
      <c r="AB19" s="248"/>
      <c r="AC19" s="248"/>
      <c r="AD19" s="248"/>
      <c r="AE19" s="248"/>
      <c r="AF19" s="248"/>
      <c r="AG19" s="248"/>
      <c r="AH19" s="248"/>
      <c r="AI19" s="248"/>
      <c r="AJ19" s="273"/>
      <c r="AK19" s="271"/>
      <c r="AL19" s="276"/>
      <c r="AM19" s="279"/>
      <c r="AN19" s="125">
        <v>10</v>
      </c>
      <c r="AO19" s="143" t="s">
        <v>56</v>
      </c>
      <c r="AP19" s="144"/>
      <c r="AQ19" s="144"/>
      <c r="AR19" s="144"/>
      <c r="AS19" s="144"/>
      <c r="AT19" s="144"/>
      <c r="AU19" s="144"/>
      <c r="AV19" s="144"/>
      <c r="AW19" s="144"/>
      <c r="AX19" s="144"/>
      <c r="AY19" s="144"/>
      <c r="AZ19" s="144"/>
      <c r="BA19" s="144"/>
      <c r="BB19" s="144">
        <f t="shared" si="6"/>
        <v>0</v>
      </c>
      <c r="BC19" s="144" t="str">
        <f t="shared" si="7"/>
        <v>Débil</v>
      </c>
      <c r="BD19" s="144"/>
      <c r="BE19" s="144"/>
      <c r="BF19" s="144" t="str">
        <f t="shared" si="8"/>
        <v/>
      </c>
      <c r="BG19" s="144"/>
      <c r="BH19" s="145" t="str">
        <f t="shared" si="9"/>
        <v/>
      </c>
      <c r="BI19" s="144" t="str">
        <f t="shared" si="10"/>
        <v/>
      </c>
      <c r="BJ19" s="144" t="str">
        <f t="shared" si="11"/>
        <v>SI</v>
      </c>
      <c r="BK19" s="250"/>
      <c r="BL19" s="250"/>
      <c r="BM19" s="282"/>
      <c r="BN19" s="271"/>
      <c r="BO19" s="271"/>
      <c r="BP19" s="276"/>
      <c r="BQ19" s="255"/>
      <c r="BR19" s="471"/>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R10:BR19"/>
    <mergeCell ref="AS4:BH4"/>
    <mergeCell ref="BQ6:BR7"/>
    <mergeCell ref="D2:BR2"/>
    <mergeCell ref="D3:BR3"/>
    <mergeCell ref="BI4:BR4"/>
    <mergeCell ref="BM10:BM19"/>
    <mergeCell ref="BN10:BN19"/>
    <mergeCell ref="BO10:BO19"/>
    <mergeCell ref="BP10:BP19"/>
    <mergeCell ref="AH10:AH19"/>
    <mergeCell ref="AI10:AI19"/>
    <mergeCell ref="AJ10:AJ19"/>
    <mergeCell ref="AK10:AK19"/>
    <mergeCell ref="AL10:AL19"/>
    <mergeCell ref="BQ8:BQ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P10:P19"/>
    <mergeCell ref="B7:B9"/>
    <mergeCell ref="C7:C9"/>
    <mergeCell ref="D7:D9"/>
    <mergeCell ref="E7:E9"/>
    <mergeCell ref="F7:J7"/>
    <mergeCell ref="K7:L9"/>
    <mergeCell ref="M7:M9"/>
    <mergeCell ref="N7:AM7"/>
    <mergeCell ref="AN7:AN9"/>
    <mergeCell ref="AO7:AO9"/>
    <mergeCell ref="AP7:AP9"/>
    <mergeCell ref="AQ7:AQ9"/>
    <mergeCell ref="AR7:AR9"/>
    <mergeCell ref="AS7:AS9"/>
    <mergeCell ref="AT7:AT9"/>
    <mergeCell ref="BQ10:BQ19"/>
    <mergeCell ref="B2:C3"/>
    <mergeCell ref="B4:C4"/>
    <mergeCell ref="D4:R4"/>
    <mergeCell ref="S4:AR4"/>
    <mergeCell ref="B6:M6"/>
    <mergeCell ref="N6:AM6"/>
    <mergeCell ref="AN6:AT6"/>
    <mergeCell ref="AU6:BL6"/>
    <mergeCell ref="BM6:BP8"/>
    <mergeCell ref="AU7:BA8"/>
    <mergeCell ref="BB7:BC9"/>
    <mergeCell ref="BE7:BF9"/>
    <mergeCell ref="BH7:BI9"/>
    <mergeCell ref="BJ7:BJ9"/>
    <mergeCell ref="BK7:BK9"/>
    <mergeCell ref="BL7:BL9"/>
    <mergeCell ref="AM8:AM9"/>
    <mergeCell ref="AM10:AM19"/>
    <mergeCell ref="BK10:BK19"/>
    <mergeCell ref="BL10:BL19"/>
    <mergeCell ref="Q8:AI8"/>
    <mergeCell ref="AJ8:AK9"/>
    <mergeCell ref="AL8:AL9"/>
    <mergeCell ref="Q10:Q19"/>
    <mergeCell ref="R10:R19"/>
    <mergeCell ref="S10:S19"/>
    <mergeCell ref="T10:T19"/>
    <mergeCell ref="U10:U19"/>
    <mergeCell ref="V10:V19"/>
    <mergeCell ref="W10:W19"/>
    <mergeCell ref="X10:X19"/>
    <mergeCell ref="AC10:AC19"/>
    <mergeCell ref="AD10:AD19"/>
    <mergeCell ref="AE10:AE19"/>
    <mergeCell ref="AF10:AF19"/>
    <mergeCell ref="AG10:AG19"/>
    <mergeCell ref="Y10:Y19"/>
    <mergeCell ref="Z10:Z19"/>
    <mergeCell ref="AA10:AA19"/>
    <mergeCell ref="AB10:AB19"/>
    <mergeCell ref="N8:P9"/>
    <mergeCell ref="G8:G9"/>
    <mergeCell ref="H8:H9"/>
    <mergeCell ref="I8:I9"/>
    <mergeCell ref="J8:J9"/>
    <mergeCell ref="F8:F9"/>
  </mergeCells>
  <conditionalFormatting sqref="J10">
    <cfRule type="containsText" dxfId="205" priority="16" operator="containsText" text="No es Riesgo de Corrupción">
      <formula>NOT(ISERROR(SEARCH("No es Riesgo de Corrupción",J10)))</formula>
    </cfRule>
    <cfRule type="containsText" dxfId="204" priority="17" operator="containsText" text="Si es Riesgo de Corrupción">
      <formula>NOT(ISERROR(SEARCH("Si es Riesgo de Corrupción",J10)))</formula>
    </cfRule>
  </conditionalFormatting>
  <conditionalFormatting sqref="AL10:AL19">
    <cfRule type="containsText" dxfId="203" priority="12" operator="containsText" text="Extremo">
      <formula>NOT(ISERROR(SEARCH("Extremo",AL10)))</formula>
    </cfRule>
    <cfRule type="containsText" dxfId="202" priority="13" operator="containsText" text="Alto">
      <formula>NOT(ISERROR(SEARCH("Alto",AL10)))</formula>
    </cfRule>
    <cfRule type="containsText" dxfId="201" priority="14" operator="containsText" text="Moderado">
      <formula>NOT(ISERROR(SEARCH("Moderado",AL10)))</formula>
    </cfRule>
    <cfRule type="containsText" dxfId="200" priority="15" operator="containsText" text="Bajo">
      <formula>NOT(ISERROR(SEARCH("Bajo",AL10)))</formula>
    </cfRule>
  </conditionalFormatting>
  <conditionalFormatting sqref="BH10:BH19">
    <cfRule type="containsText" dxfId="199" priority="9" operator="containsText" text="FUERTE">
      <formula>NOT(ISERROR(SEARCH("FUERTE",BH10)))</formula>
    </cfRule>
    <cfRule type="containsText" dxfId="198" priority="10" operator="containsText" text="MODERADO">
      <formula>NOT(ISERROR(SEARCH("MODERADO",BH10)))</formula>
    </cfRule>
    <cfRule type="containsText" dxfId="197" priority="11" operator="containsText" text="DÉBIL">
      <formula>NOT(ISERROR(SEARCH("DÉBIL",BH10)))</formula>
    </cfRule>
  </conditionalFormatting>
  <conditionalFormatting sqref="AM10">
    <cfRule type="containsText" dxfId="196" priority="5" operator="containsText" text="Extremo">
      <formula>NOT(ISERROR(SEARCH("Extremo",AM10)))</formula>
    </cfRule>
    <cfRule type="containsText" dxfId="195" priority="6" operator="containsText" text="Alto">
      <formula>NOT(ISERROR(SEARCH("Alto",AM10)))</formula>
    </cfRule>
    <cfRule type="containsText" dxfId="194" priority="7" operator="containsText" text="Moderado">
      <formula>NOT(ISERROR(SEARCH("Moderado",AM10)))</formula>
    </cfRule>
    <cfRule type="containsText" dxfId="193" priority="8" operator="containsText" text="Bajo">
      <formula>NOT(ISERROR(SEARCH("Bajo",AM10)))</formula>
    </cfRule>
  </conditionalFormatting>
  <conditionalFormatting sqref="BP10:BP19">
    <cfRule type="containsText" dxfId="192" priority="1" operator="containsText" text="Extremo">
      <formula>NOT(ISERROR(SEARCH("Extremo",BP10)))</formula>
    </cfRule>
    <cfRule type="containsText" dxfId="191" priority="2" operator="containsText" text="Alto">
      <formula>NOT(ISERROR(SEARCH("Alto",BP10)))</formula>
    </cfRule>
    <cfRule type="containsText" dxfId="190" priority="3" operator="containsText" text="Moderado">
      <formula>NOT(ISERROR(SEARCH("Moderado",BP10)))</formula>
    </cfRule>
    <cfRule type="containsText" dxfId="189" priority="4" operator="containsText" text="Bajo">
      <formula>NOT(ISERROR(SEARCH("Bajo",BP10)))</formula>
    </cfRule>
  </conditionalFormatting>
  <dataValidations count="13">
    <dataValidation type="list" allowBlank="1" showInputMessage="1" showErrorMessage="1" sqref="N10" xr:uid="{04F352B9-5F93-4EE7-9295-14384C057186}">
      <formula1>"-,1,2,3,4,5"</formula1>
    </dataValidation>
    <dataValidation type="list" allowBlank="1" showInputMessage="1" showErrorMessage="1" sqref="F10:I10 Q10:AI19" xr:uid="{3E1A3902-4919-4BFB-B5E1-CCB6A8253D18}">
      <formula1>"SI,NO"</formula1>
    </dataValidation>
    <dataValidation type="list" allowBlank="1" showInputMessage="1" showErrorMessage="1" sqref="AT10:AT19" xr:uid="{1D028891-5134-4A2B-B248-11D3F22B0EEA}">
      <formula1>"Preventivo,Detectivo"</formula1>
    </dataValidation>
    <dataValidation type="list" allowBlank="1" showInputMessage="1" showErrorMessage="1" sqref="BE10:BE19" xr:uid="{CF092EFE-4A2D-4DA7-BD91-B63D4D71E584}">
      <formula1>"Fuerte,Moderado,Débil"</formula1>
    </dataValidation>
    <dataValidation type="list" allowBlank="1" showInputMessage="1" showErrorMessage="1" sqref="BA10:BA19" xr:uid="{1B3A4352-106C-4D5F-B14E-43D54A2134F1}">
      <formula1>"Completa,Incompleta,No existe"</formula1>
    </dataValidation>
    <dataValidation type="list" allowBlank="1" showInputMessage="1" showErrorMessage="1" sqref="AZ10:AZ19" xr:uid="{8ABEAC9F-E70A-43FB-BB27-57AFA14FE316}">
      <formula1>"Se investigan y resuelven oportunamente,No se investigan y resuelven oportunamente."</formula1>
    </dataValidation>
    <dataValidation type="list" allowBlank="1" showInputMessage="1" showErrorMessage="1" sqref="AY10:AY19" xr:uid="{A891C3FA-2E5B-40AB-AE80-FFDB2C7297B0}">
      <formula1>"Confiable,No confiable"</formula1>
    </dataValidation>
    <dataValidation type="list" allowBlank="1" showInputMessage="1" showErrorMessage="1" sqref="AX10:AX19" xr:uid="{3E04D982-E329-43EE-9FB9-4E681A0DF396}">
      <formula1>"Prevenir,Detectar,No es un control"</formula1>
    </dataValidation>
    <dataValidation type="list" allowBlank="1" showInputMessage="1" showErrorMessage="1" sqref="AW10:AW19" xr:uid="{342ED8F1-1FEC-41A7-AD3A-D51025B49603}">
      <formula1>"Oportuna,Inoportuna"</formula1>
    </dataValidation>
    <dataValidation type="list" allowBlank="1" showInputMessage="1" showErrorMessage="1" sqref="AV10:AV19" xr:uid="{D5AE9D3B-1CEB-4C88-82C6-433C4C287363}">
      <formula1>"Adecuado,Inadecuado"</formula1>
    </dataValidation>
    <dataValidation type="list" allowBlank="1" showInputMessage="1" showErrorMessage="1" sqref="AU10:AU19" xr:uid="{A2A3E803-9728-42B4-853C-C92D87D92A75}">
      <formula1>"Asignado,No Asignado"</formula1>
    </dataValidation>
    <dataValidation type="list" allowBlank="1" showInputMessage="1" showErrorMessage="1" sqref="AQ10:AQ19" xr:uid="{CDF32DA0-23FC-4129-9B0A-C6561E6A2795}">
      <formula1>"Por Tramite, Diario, Semanal, Quincenal, Mensual, Bimestral, Trimestral, Semestral"</formula1>
    </dataValidation>
    <dataValidation type="list" allowBlank="1" showInputMessage="1" showErrorMessage="1" sqref="B10" xr:uid="{FF0ED451-06D1-443F-9751-0BBA09145C2C}">
      <formula1>$B$1047852:$B$1047884</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B2F7C93D-5DEA-4EA6-BDD5-496A70FBDE48}">
          <x14:formula1>
            <xm:f>'D:\$Alfonso.Barrios\Descargas\[19OCT19mapariesgosdecorrupcionygestion2019consolidadoprotegido.xlsx]Hoja2'!#REF!</xm:f>
          </x14:formula1>
          <xm:sqref>AM10:AM19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D440-5227-4E04-B522-B0D5C3772D94}">
  <sheetPr>
    <tabColor theme="5"/>
    <pageSetUpPr fitToPage="1"/>
  </sheetPr>
  <dimension ref="A1:BR1047903"/>
  <sheetViews>
    <sheetView zoomScale="60" zoomScaleNormal="6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6" t="s">
        <v>64</v>
      </c>
      <c r="AV9" s="36" t="s">
        <v>65</v>
      </c>
      <c r="AW9" s="36">
        <v>2</v>
      </c>
      <c r="AX9" s="36">
        <v>3</v>
      </c>
      <c r="AY9" s="36">
        <v>4</v>
      </c>
      <c r="AZ9" s="36">
        <v>5</v>
      </c>
      <c r="BA9" s="36">
        <v>6</v>
      </c>
      <c r="BB9" s="229"/>
      <c r="BC9" s="230"/>
      <c r="BD9" s="8"/>
      <c r="BE9" s="229"/>
      <c r="BF9" s="230"/>
      <c r="BG9" s="8"/>
      <c r="BH9" s="229"/>
      <c r="BI9" s="230"/>
      <c r="BJ9" s="229"/>
      <c r="BK9" s="216"/>
      <c r="BL9" s="216"/>
      <c r="BM9" s="238" t="s">
        <v>5</v>
      </c>
      <c r="BN9" s="239"/>
      <c r="BO9" s="9" t="s">
        <v>6</v>
      </c>
      <c r="BP9" s="9" t="s">
        <v>7</v>
      </c>
      <c r="BQ9" s="289"/>
      <c r="BR9" s="237"/>
    </row>
    <row r="10" spans="1:70" s="88" customFormat="1" ht="162.75" customHeight="1" x14ac:dyDescent="0.25">
      <c r="A10" s="131"/>
      <c r="B10" s="476" t="s">
        <v>10</v>
      </c>
      <c r="C10" s="345" t="s">
        <v>143</v>
      </c>
      <c r="D10" s="477" t="s">
        <v>486</v>
      </c>
      <c r="E10" s="477" t="s">
        <v>487</v>
      </c>
      <c r="F10" s="285" t="s">
        <v>89</v>
      </c>
      <c r="G10" s="285" t="s">
        <v>89</v>
      </c>
      <c r="H10" s="342" t="s">
        <v>89</v>
      </c>
      <c r="I10" s="285" t="s">
        <v>89</v>
      </c>
      <c r="J10" s="263" t="str">
        <f t="shared" ref="J10" si="0">IF(AND((F10="SI"),(G10="SI"),(H10="SI"),(I10="SI")),"Si es Riesgo de Corrupción","No es Riesgo de Corrupción")</f>
        <v>Si es Riesgo de Corrupción</v>
      </c>
      <c r="K10" s="132">
        <v>1</v>
      </c>
      <c r="L10" s="99" t="s">
        <v>488</v>
      </c>
      <c r="M10" s="290" t="s">
        <v>415</v>
      </c>
      <c r="N10" s="292">
        <v>4</v>
      </c>
      <c r="O10" s="270" t="str">
        <f t="shared" ref="O10" si="1">IF(N10=1,"Rara vez",IF(N10=2,"Improbable",IF(N10=3,"Posible",IF(N10=4,"Probable",IF(N10=5,"Casi seguro","← 
Definir el nivel de probabilidad")))))</f>
        <v>Probable</v>
      </c>
      <c r="P10" s="231" t="str">
        <f t="shared" ref="P10:P19"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10" s="285" t="s">
        <v>89</v>
      </c>
      <c r="R10" s="285" t="s">
        <v>89</v>
      </c>
      <c r="S10" s="285" t="s">
        <v>89</v>
      </c>
      <c r="T10" s="285" t="s">
        <v>89</v>
      </c>
      <c r="U10" s="285" t="s">
        <v>89</v>
      </c>
      <c r="V10" s="285" t="s">
        <v>89</v>
      </c>
      <c r="W10" s="285" t="s">
        <v>89</v>
      </c>
      <c r="X10" s="285" t="s">
        <v>89</v>
      </c>
      <c r="Y10" s="285" t="s">
        <v>89</v>
      </c>
      <c r="Z10" s="285" t="s">
        <v>89</v>
      </c>
      <c r="AA10" s="285" t="s">
        <v>89</v>
      </c>
      <c r="AB10" s="285" t="s">
        <v>89</v>
      </c>
      <c r="AC10" s="285" t="s">
        <v>89</v>
      </c>
      <c r="AD10" s="285" t="s">
        <v>89</v>
      </c>
      <c r="AE10" s="285" t="s">
        <v>89</v>
      </c>
      <c r="AF10" s="285" t="s">
        <v>96</v>
      </c>
      <c r="AG10" s="285" t="s">
        <v>89</v>
      </c>
      <c r="AH10" s="285" t="s">
        <v>89</v>
      </c>
      <c r="AI10" s="285" t="s">
        <v>96</v>
      </c>
      <c r="AJ10" s="272">
        <f t="shared" ref="AJ10" si="3">IF(AF10="SI","Impacto Catastrófico por lesoines o perdida de vidas humanas",(COUNTIF(Q10:AE19,"SI")+COUNTIF(AG10:AI19,"SI")))</f>
        <v>17</v>
      </c>
      <c r="AK10" s="270" t="str">
        <f t="shared" ref="AK10:AK19" si="4">IF(AJ10=0,"",IF(AND(AJ10&gt;0,AJ10&lt;=5),"Moderado",IF(AND(AJ10&gt;5,AJ10&lt;=11),"Mayor","Catastrófico")))</f>
        <v>Catastrófico</v>
      </c>
      <c r="AL10" s="274" t="str">
        <f t="shared" ref="AL10" si="5">IF(AND(O10="Rara Vez",AK10="Moderado"),"Moderado",IF(AND(O10="Rara Vez",AK10="Mayor"),"Alto",IF(AND(O10="Improbable",AK10="Moderado"),"Moderado",IF(AND(O10="Improbable",AK10="Mayor"),"Alto",IF(AND(O10="Posible",AK10="Moderado"),"Alto",IF(AND(O10="Probable",AK10="Moderado"),"Alto","Extremo"))))))</f>
        <v>Extremo</v>
      </c>
      <c r="AM10" s="294" t="s">
        <v>81</v>
      </c>
      <c r="AN10" s="134">
        <v>1</v>
      </c>
      <c r="AO10" s="99" t="s">
        <v>489</v>
      </c>
      <c r="AP10" s="100" t="s">
        <v>375</v>
      </c>
      <c r="AQ10" s="100" t="s">
        <v>120</v>
      </c>
      <c r="AR10" s="100" t="s">
        <v>416</v>
      </c>
      <c r="AS10" s="100" t="s">
        <v>490</v>
      </c>
      <c r="AT10" s="100" t="s">
        <v>123</v>
      </c>
      <c r="AU10" s="100" t="s">
        <v>103</v>
      </c>
      <c r="AV10" s="100" t="s">
        <v>104</v>
      </c>
      <c r="AW10" s="100" t="s">
        <v>105</v>
      </c>
      <c r="AX10" s="100" t="s">
        <v>106</v>
      </c>
      <c r="AY10" s="100" t="s">
        <v>107</v>
      </c>
      <c r="AZ10" s="100" t="s">
        <v>108</v>
      </c>
      <c r="BA10" s="100" t="s">
        <v>124</v>
      </c>
      <c r="BB10" s="478">
        <f t="shared" ref="BB10:BB19" si="6">IF(AU10="Asignado",15,0)+IF(AV10="Adecuado",15,0)+IF(AW10="Oportuna",15,0)+IF(AX10="Prevenir",15,IF(AX10="Detectar",10,0))+IF(AY10="Confiable",15,0)+IF(AZ10="Se investigan y resuelven oportunamente",15,0)+IF(BA10="Completa",10,IF(BA10="Incompleta",5,0))</f>
        <v>100</v>
      </c>
      <c r="BC10" s="478" t="str">
        <f t="shared" ref="BC10:BC19" si="7">IF(BB10&lt;=85,"Débil",IF(AND(BB10&gt;=86,BB10&lt;=94),"Moderado","Fuerte"))</f>
        <v>Fuerte</v>
      </c>
      <c r="BD10" s="100"/>
      <c r="BE10" s="100" t="s">
        <v>115</v>
      </c>
      <c r="BF10" s="478" t="str">
        <f t="shared" ref="BF10:BF19" si="8">IF(BE10="Débil","No se ejecuta",IF(BE10="Moderado","Algunas veces se ejecuta",IF(BE10="FUERTE","Siempre se ejecuta","")))</f>
        <v>Siempre se ejecuta</v>
      </c>
      <c r="BG10" s="100"/>
      <c r="BH10" s="479"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478">
        <f t="shared" ref="BI10:BI19" si="10">IF(BH10="DÉBIL",0,IF(BH10="MODERADO",50,IF(BH10="FUERTE",100,"")))</f>
        <v>100</v>
      </c>
      <c r="BJ10" s="478" t="str">
        <f t="shared" ref="BJ10:BJ19" si="11">IF(AND(BE10="Fuerte",BC10="Fuerte"),"NO","SI")</f>
        <v>NO</v>
      </c>
      <c r="BK10" s="249" t="str">
        <f t="shared" ref="BK10" si="12">IF(AVERAGE(BI10:BI19)=100,"FUERTE",IF(AND(AVERAGE(BI10:BI19)&lt;=99,AVERAGE(BI10:BI19)&gt;=50),"MODERADA",IF(AVERAGE(BI10:BI19)&lt;50,"DÉBIL",0)))</f>
        <v>FUERTE</v>
      </c>
      <c r="BL10" s="249" t="str">
        <f t="shared" ref="BL10" si="13">IFERROR(IF(BK10="DÉBIL","NO DISMINUYE",IF(AVERAGEIF(AT10:AT19,"Preventivo",BI10:BI19)&gt;=50,"DIRECTAMENTE","NO DISMINUYE")),"NO DISMINUYE")</f>
        <v>DIRECTAMENTE</v>
      </c>
      <c r="BM10" s="280">
        <f t="shared" ref="BM10:BM19" si="14">IF(N10=1,1,IF(AND(N10=2,BK10="FUERTE",BL10="DIRECTAMENTE"),N10-1,IF(AND(N10&gt;2,BK10="FUERTE",BL10="DIRECTAMENTE"),N10-2,IF(AND(N10&gt;=2,BK10="MODERADA",BL10="DIRECTAMENTE"),N10-1,N10))))</f>
        <v>2</v>
      </c>
      <c r="BN10" s="270" t="str">
        <f t="shared" ref="BN10" si="15">IF(BM10=1,"Rara vez",IF(BM10=2,"Improbable",IF(BM10=3,"Posible",IF(BM10=4,"Probable",IF(BM10=5,"Casi Seguro",0)))))</f>
        <v>Improbable</v>
      </c>
      <c r="BO10" s="270" t="str">
        <f t="shared" ref="BO10" si="16">AK10</f>
        <v>Catastrófico</v>
      </c>
      <c r="BP10" s="274" t="str">
        <f t="shared" ref="BP10" si="17">IF(AND(BN10="Rara Vez",BO10="Moderado"),"Moderado",IF(AND(BN10="Rara Vez",BO10="Mayor"),"Alto",IF(AND(BN10="Improbable",BO10="Moderado"),"Moderado",IF(AND(BN10="Improbable",BO10="Mayor"),"Alto",IF(AND(BN10="Posible",BO10="Moderado"),"Alto",IF(AND(BN10="Probable",BO10="Moderado"),"Alto","Extremo"))))))</f>
        <v>Extremo</v>
      </c>
      <c r="BQ10" s="285"/>
      <c r="BR10" s="297"/>
    </row>
    <row r="11" spans="1:70" s="88" customFormat="1" ht="134.25" customHeight="1" x14ac:dyDescent="0.2">
      <c r="A11" s="131"/>
      <c r="B11" s="480"/>
      <c r="C11" s="481"/>
      <c r="D11" s="477"/>
      <c r="E11" s="477"/>
      <c r="F11" s="286"/>
      <c r="G11" s="286"/>
      <c r="H11" s="343"/>
      <c r="I11" s="286"/>
      <c r="J11" s="264"/>
      <c r="K11" s="93">
        <v>2</v>
      </c>
      <c r="L11" s="94" t="s">
        <v>417</v>
      </c>
      <c r="M11" s="290"/>
      <c r="N11" s="292"/>
      <c r="O11" s="270"/>
      <c r="P11" s="232"/>
      <c r="Q11" s="286"/>
      <c r="R11" s="286"/>
      <c r="S11" s="286"/>
      <c r="T11" s="286"/>
      <c r="U11" s="286"/>
      <c r="V11" s="286"/>
      <c r="W11" s="286"/>
      <c r="X11" s="286"/>
      <c r="Y11" s="286"/>
      <c r="Z11" s="286"/>
      <c r="AA11" s="286"/>
      <c r="AB11" s="286"/>
      <c r="AC11" s="286"/>
      <c r="AD11" s="286"/>
      <c r="AE11" s="286"/>
      <c r="AF11" s="286"/>
      <c r="AG11" s="286"/>
      <c r="AH11" s="286"/>
      <c r="AI11" s="286"/>
      <c r="AJ11" s="272"/>
      <c r="AK11" s="270"/>
      <c r="AL11" s="275"/>
      <c r="AM11" s="295"/>
      <c r="AN11" s="95">
        <v>2</v>
      </c>
      <c r="AO11" s="101" t="s">
        <v>491</v>
      </c>
      <c r="AP11" s="96" t="s">
        <v>375</v>
      </c>
      <c r="AQ11" s="96" t="s">
        <v>99</v>
      </c>
      <c r="AR11" s="482" t="s">
        <v>418</v>
      </c>
      <c r="AS11" s="96" t="s">
        <v>492</v>
      </c>
      <c r="AT11" s="96" t="s">
        <v>102</v>
      </c>
      <c r="AU11" s="483" t="s">
        <v>103</v>
      </c>
      <c r="AV11" s="483" t="s">
        <v>104</v>
      </c>
      <c r="AW11" s="483" t="s">
        <v>105</v>
      </c>
      <c r="AX11" s="483" t="s">
        <v>112</v>
      </c>
      <c r="AY11" s="483" t="s">
        <v>107</v>
      </c>
      <c r="AZ11" s="483" t="s">
        <v>108</v>
      </c>
      <c r="BA11" s="483" t="s">
        <v>124</v>
      </c>
      <c r="BB11" s="138">
        <f t="shared" si="6"/>
        <v>95</v>
      </c>
      <c r="BC11" s="138" t="str">
        <f t="shared" si="7"/>
        <v>Fuerte</v>
      </c>
      <c r="BD11" s="96"/>
      <c r="BE11" s="96" t="s">
        <v>115</v>
      </c>
      <c r="BF11" s="138" t="str">
        <f t="shared" si="8"/>
        <v>Siempre se ejecuta</v>
      </c>
      <c r="BG11" s="96"/>
      <c r="BH11" s="139" t="str">
        <f t="shared" si="9"/>
        <v>FUERTE</v>
      </c>
      <c r="BI11" s="138">
        <f t="shared" si="10"/>
        <v>100</v>
      </c>
      <c r="BJ11" s="138" t="str">
        <f t="shared" si="11"/>
        <v>NO</v>
      </c>
      <c r="BK11" s="249"/>
      <c r="BL11" s="249"/>
      <c r="BM11" s="281"/>
      <c r="BN11" s="270"/>
      <c r="BO11" s="270"/>
      <c r="BP11" s="275"/>
      <c r="BQ11" s="286"/>
      <c r="BR11" s="298"/>
    </row>
    <row r="12" spans="1:70" s="88" customFormat="1" ht="20.25" customHeight="1" x14ac:dyDescent="0.2">
      <c r="A12" s="131"/>
      <c r="B12" s="480"/>
      <c r="C12" s="481"/>
      <c r="D12" s="477"/>
      <c r="E12" s="477"/>
      <c r="F12" s="286"/>
      <c r="G12" s="286"/>
      <c r="H12" s="343"/>
      <c r="I12" s="286"/>
      <c r="J12" s="264"/>
      <c r="K12" s="89">
        <v>3</v>
      </c>
      <c r="L12" s="90" t="s">
        <v>47</v>
      </c>
      <c r="M12" s="290"/>
      <c r="N12" s="292"/>
      <c r="O12" s="270"/>
      <c r="P12" s="232"/>
      <c r="Q12" s="286"/>
      <c r="R12" s="286"/>
      <c r="S12" s="286"/>
      <c r="T12" s="286"/>
      <c r="U12" s="286"/>
      <c r="V12" s="286"/>
      <c r="W12" s="286"/>
      <c r="X12" s="286"/>
      <c r="Y12" s="286"/>
      <c r="Z12" s="286"/>
      <c r="AA12" s="286"/>
      <c r="AB12" s="286"/>
      <c r="AC12" s="286"/>
      <c r="AD12" s="286"/>
      <c r="AE12" s="286"/>
      <c r="AF12" s="286"/>
      <c r="AG12" s="286"/>
      <c r="AH12" s="286"/>
      <c r="AI12" s="286"/>
      <c r="AJ12" s="272"/>
      <c r="AK12" s="270"/>
      <c r="AL12" s="275"/>
      <c r="AM12" s="295"/>
      <c r="AN12" s="91">
        <v>3</v>
      </c>
      <c r="AO12" s="99"/>
      <c r="AP12" s="92"/>
      <c r="AQ12" s="92"/>
      <c r="AR12" s="484"/>
      <c r="AS12" s="92"/>
      <c r="AT12" s="92"/>
      <c r="AU12" s="485"/>
      <c r="AV12" s="485"/>
      <c r="AW12" s="485"/>
      <c r="AX12" s="485"/>
      <c r="AY12" s="485"/>
      <c r="AZ12" s="485"/>
      <c r="BA12" s="485"/>
      <c r="BB12" s="141"/>
      <c r="BC12" s="141" t="str">
        <f t="shared" si="7"/>
        <v>Débil</v>
      </c>
      <c r="BD12" s="92"/>
      <c r="BE12" s="92"/>
      <c r="BF12" s="141"/>
      <c r="BG12" s="92"/>
      <c r="BH12" s="142"/>
      <c r="BI12" s="141"/>
      <c r="BJ12" s="141"/>
      <c r="BK12" s="249"/>
      <c r="BL12" s="249"/>
      <c r="BM12" s="281"/>
      <c r="BN12" s="270"/>
      <c r="BO12" s="270"/>
      <c r="BP12" s="275"/>
      <c r="BQ12" s="286"/>
      <c r="BR12" s="298"/>
    </row>
    <row r="13" spans="1:70" s="88" customFormat="1" ht="20.25" customHeight="1" x14ac:dyDescent="0.25">
      <c r="A13" s="131"/>
      <c r="B13" s="480"/>
      <c r="C13" s="481"/>
      <c r="D13" s="477"/>
      <c r="E13" s="477"/>
      <c r="F13" s="286"/>
      <c r="G13" s="286"/>
      <c r="H13" s="343"/>
      <c r="I13" s="286"/>
      <c r="J13" s="264"/>
      <c r="K13" s="93">
        <v>4</v>
      </c>
      <c r="L13" s="94" t="s">
        <v>47</v>
      </c>
      <c r="M13" s="290"/>
      <c r="N13" s="292"/>
      <c r="O13" s="270"/>
      <c r="P13" s="232"/>
      <c r="Q13" s="286"/>
      <c r="R13" s="286"/>
      <c r="S13" s="286"/>
      <c r="T13" s="286"/>
      <c r="U13" s="286"/>
      <c r="V13" s="286"/>
      <c r="W13" s="286"/>
      <c r="X13" s="286"/>
      <c r="Y13" s="286"/>
      <c r="Z13" s="286"/>
      <c r="AA13" s="286"/>
      <c r="AB13" s="286"/>
      <c r="AC13" s="286"/>
      <c r="AD13" s="286"/>
      <c r="AE13" s="286"/>
      <c r="AF13" s="286"/>
      <c r="AG13" s="286"/>
      <c r="AH13" s="286"/>
      <c r="AI13" s="286"/>
      <c r="AJ13" s="272"/>
      <c r="AK13" s="270"/>
      <c r="AL13" s="275"/>
      <c r="AM13" s="295"/>
      <c r="AN13" s="95">
        <v>4</v>
      </c>
      <c r="AO13" s="486"/>
      <c r="AP13" s="487"/>
      <c r="AQ13" s="487"/>
      <c r="AR13" s="487"/>
      <c r="AS13" s="487"/>
      <c r="AT13" s="487"/>
      <c r="AU13" s="487"/>
      <c r="AV13" s="487"/>
      <c r="AW13" s="487"/>
      <c r="AX13" s="487"/>
      <c r="AY13" s="487"/>
      <c r="AZ13" s="487"/>
      <c r="BA13" s="487"/>
      <c r="BB13" s="138"/>
      <c r="BC13" s="138" t="str">
        <f t="shared" si="7"/>
        <v>Débil</v>
      </c>
      <c r="BD13" s="96"/>
      <c r="BE13" s="96"/>
      <c r="BF13" s="138"/>
      <c r="BG13" s="96"/>
      <c r="BH13" s="139"/>
      <c r="BI13" s="138"/>
      <c r="BJ13" s="138"/>
      <c r="BK13" s="249"/>
      <c r="BL13" s="249"/>
      <c r="BM13" s="281"/>
      <c r="BN13" s="270"/>
      <c r="BO13" s="270"/>
      <c r="BP13" s="275"/>
      <c r="BQ13" s="286"/>
      <c r="BR13" s="298"/>
    </row>
    <row r="14" spans="1:70" s="88" customFormat="1" ht="20.25" customHeight="1" x14ac:dyDescent="0.25">
      <c r="A14" s="131"/>
      <c r="B14" s="480"/>
      <c r="C14" s="481"/>
      <c r="D14" s="477"/>
      <c r="E14" s="477"/>
      <c r="F14" s="286"/>
      <c r="G14" s="286"/>
      <c r="H14" s="343"/>
      <c r="I14" s="286"/>
      <c r="J14" s="264"/>
      <c r="K14" s="89">
        <v>5</v>
      </c>
      <c r="L14" s="90" t="s">
        <v>47</v>
      </c>
      <c r="M14" s="290"/>
      <c r="N14" s="292"/>
      <c r="O14" s="270"/>
      <c r="P14" s="232"/>
      <c r="Q14" s="286"/>
      <c r="R14" s="286"/>
      <c r="S14" s="286"/>
      <c r="T14" s="286"/>
      <c r="U14" s="286"/>
      <c r="V14" s="286"/>
      <c r="W14" s="286"/>
      <c r="X14" s="286"/>
      <c r="Y14" s="286"/>
      <c r="Z14" s="286"/>
      <c r="AA14" s="286"/>
      <c r="AB14" s="286"/>
      <c r="AC14" s="286"/>
      <c r="AD14" s="286"/>
      <c r="AE14" s="286"/>
      <c r="AF14" s="286"/>
      <c r="AG14" s="286"/>
      <c r="AH14" s="286"/>
      <c r="AI14" s="286"/>
      <c r="AJ14" s="272"/>
      <c r="AK14" s="270"/>
      <c r="AL14" s="275"/>
      <c r="AM14" s="295"/>
      <c r="AN14" s="91">
        <v>5</v>
      </c>
      <c r="AO14" s="99"/>
      <c r="AP14" s="92"/>
      <c r="AQ14" s="92"/>
      <c r="AR14" s="92"/>
      <c r="AS14" s="92"/>
      <c r="AT14" s="92"/>
      <c r="AU14" s="92"/>
      <c r="AV14" s="92"/>
      <c r="AW14" s="92"/>
      <c r="AX14" s="92"/>
      <c r="AY14" s="92"/>
      <c r="AZ14" s="92"/>
      <c r="BA14" s="92"/>
      <c r="BB14" s="141">
        <f t="shared" ref="BB14:BB19" si="18">IF(AU14="Asignado",15,0)+IF(AV14="Adecuado",15,0)+IF(AW14="Oportuna",15,0)+IF(AX14="Prevenir",15,IF(AX14="Detectar",10,0))+IF(AY14="Confiable",15,0)+IF(AZ14="Se investigan y resuelven oportunamente",15,0)+IF(BA14="Completa",10,IF(BA14="Incompleta",5,0))</f>
        <v>0</v>
      </c>
      <c r="BC14" s="141" t="str">
        <f t="shared" si="7"/>
        <v>Débil</v>
      </c>
      <c r="BD14" s="92"/>
      <c r="BE14" s="92"/>
      <c r="BF14" s="141" t="str">
        <f t="shared" ref="BF14:BF19" si="19">IF(BE14="Débil","No se ejecuta",IF(BE14="Moderado","Algunas veces se ejecuta",IF(BE14="FUERTE","Siempre se ejecuta","")))</f>
        <v/>
      </c>
      <c r="BG14" s="92"/>
      <c r="BH14" s="142" t="str">
        <f t="shared" ref="BH14:BH19" si="20">IF(AND(BE14="Fuerte",BC14="Fuerte"),"FUERTE",IF(AND(BE14="Fuerte",BC14="Moderado"),"MODERADO",IF(AND(BE14="Fuerte",BC14="Débil"),"DÉBIL",IF(AND(BE14="Moderado",BC14="Fuerte"),"MODERADO",IF(AND(BE14="Moderado",BC14="Moderado"),"MODERADO",IF(AND(BE14="Moderado",BC14="Débil"),"DÉBIL",IF(AND(BE14="Débil",BC14="Fuerte"),"DÉBIL",IF(AND(BE14="Débil",BC14="Moderado"),"DÉBIL",IF(AND(BE14="Débil",BC14="Débil"),"DÉBIL","")))))))))</f>
        <v/>
      </c>
      <c r="BI14" s="141" t="str">
        <f t="shared" ref="BI14:BI19" si="21">IF(BH14="DÉBIL",0,IF(BH14="MODERADO",50,IF(BH14="FUERTE",100,"")))</f>
        <v/>
      </c>
      <c r="BJ14" s="141" t="str">
        <f t="shared" ref="BJ14:BJ19" si="22">IF(AND(BE14="Fuerte",BC14="Fuerte"),"NO","SI")</f>
        <v>SI</v>
      </c>
      <c r="BK14" s="249"/>
      <c r="BL14" s="249"/>
      <c r="BM14" s="281"/>
      <c r="BN14" s="270"/>
      <c r="BO14" s="270"/>
      <c r="BP14" s="275"/>
      <c r="BQ14" s="286"/>
      <c r="BR14" s="298"/>
    </row>
    <row r="15" spans="1:70" s="88" customFormat="1" ht="20.25" customHeight="1" x14ac:dyDescent="0.25">
      <c r="A15" s="131"/>
      <c r="B15" s="480"/>
      <c r="C15" s="481"/>
      <c r="D15" s="477"/>
      <c r="E15" s="477"/>
      <c r="F15" s="286"/>
      <c r="G15" s="286"/>
      <c r="H15" s="343"/>
      <c r="I15" s="286"/>
      <c r="J15" s="264"/>
      <c r="K15" s="93">
        <v>6</v>
      </c>
      <c r="L15" s="94" t="s">
        <v>47</v>
      </c>
      <c r="M15" s="290"/>
      <c r="N15" s="292"/>
      <c r="O15" s="270"/>
      <c r="P15" s="232"/>
      <c r="Q15" s="286"/>
      <c r="R15" s="286"/>
      <c r="S15" s="286"/>
      <c r="T15" s="286"/>
      <c r="U15" s="286"/>
      <c r="V15" s="286"/>
      <c r="W15" s="286"/>
      <c r="X15" s="286"/>
      <c r="Y15" s="286"/>
      <c r="Z15" s="286"/>
      <c r="AA15" s="286"/>
      <c r="AB15" s="286"/>
      <c r="AC15" s="286"/>
      <c r="AD15" s="286"/>
      <c r="AE15" s="286"/>
      <c r="AF15" s="286"/>
      <c r="AG15" s="286"/>
      <c r="AH15" s="286"/>
      <c r="AI15" s="286"/>
      <c r="AJ15" s="272"/>
      <c r="AK15" s="270"/>
      <c r="AL15" s="275"/>
      <c r="AM15" s="295"/>
      <c r="AN15" s="95">
        <v>6</v>
      </c>
      <c r="AO15" s="94" t="s">
        <v>47</v>
      </c>
      <c r="AP15" s="96"/>
      <c r="AQ15" s="96"/>
      <c r="AR15" s="96"/>
      <c r="AS15" s="96"/>
      <c r="AT15" s="96"/>
      <c r="AU15" s="96"/>
      <c r="AV15" s="96"/>
      <c r="AW15" s="96"/>
      <c r="AX15" s="96"/>
      <c r="AY15" s="96"/>
      <c r="AZ15" s="96"/>
      <c r="BA15" s="96"/>
      <c r="BB15" s="138">
        <f t="shared" si="18"/>
        <v>0</v>
      </c>
      <c r="BC15" s="138" t="str">
        <f t="shared" si="7"/>
        <v>Débil</v>
      </c>
      <c r="BD15" s="96"/>
      <c r="BE15" s="96"/>
      <c r="BF15" s="138" t="str">
        <f t="shared" si="19"/>
        <v/>
      </c>
      <c r="BG15" s="96"/>
      <c r="BH15" s="139" t="str">
        <f t="shared" si="20"/>
        <v/>
      </c>
      <c r="BI15" s="138" t="str">
        <f t="shared" si="21"/>
        <v/>
      </c>
      <c r="BJ15" s="138" t="str">
        <f t="shared" si="22"/>
        <v>SI</v>
      </c>
      <c r="BK15" s="249"/>
      <c r="BL15" s="249"/>
      <c r="BM15" s="281"/>
      <c r="BN15" s="270"/>
      <c r="BO15" s="270"/>
      <c r="BP15" s="275"/>
      <c r="BQ15" s="286"/>
      <c r="BR15" s="298"/>
    </row>
    <row r="16" spans="1:70" s="88" customFormat="1" ht="20.25" customHeight="1" x14ac:dyDescent="0.25">
      <c r="A16" s="131"/>
      <c r="B16" s="480"/>
      <c r="C16" s="481"/>
      <c r="D16" s="477"/>
      <c r="E16" s="477"/>
      <c r="F16" s="286"/>
      <c r="G16" s="286"/>
      <c r="H16" s="343"/>
      <c r="I16" s="286"/>
      <c r="J16" s="264"/>
      <c r="K16" s="89">
        <v>7</v>
      </c>
      <c r="L16" s="90" t="s">
        <v>47</v>
      </c>
      <c r="M16" s="290"/>
      <c r="N16" s="292"/>
      <c r="O16" s="270"/>
      <c r="P16" s="232"/>
      <c r="Q16" s="286"/>
      <c r="R16" s="286"/>
      <c r="S16" s="286"/>
      <c r="T16" s="286"/>
      <c r="U16" s="286"/>
      <c r="V16" s="286"/>
      <c r="W16" s="286"/>
      <c r="X16" s="286"/>
      <c r="Y16" s="286"/>
      <c r="Z16" s="286"/>
      <c r="AA16" s="286"/>
      <c r="AB16" s="286"/>
      <c r="AC16" s="286"/>
      <c r="AD16" s="286"/>
      <c r="AE16" s="286"/>
      <c r="AF16" s="286"/>
      <c r="AG16" s="286"/>
      <c r="AH16" s="286"/>
      <c r="AI16" s="286"/>
      <c r="AJ16" s="272"/>
      <c r="AK16" s="270"/>
      <c r="AL16" s="275"/>
      <c r="AM16" s="295"/>
      <c r="AN16" s="91">
        <v>7</v>
      </c>
      <c r="AO16" s="90" t="s">
        <v>47</v>
      </c>
      <c r="AP16" s="92"/>
      <c r="AQ16" s="92"/>
      <c r="AR16" s="92"/>
      <c r="AS16" s="92"/>
      <c r="AT16" s="92"/>
      <c r="AU16" s="92"/>
      <c r="AV16" s="92"/>
      <c r="AW16" s="92"/>
      <c r="AX16" s="92"/>
      <c r="AY16" s="92"/>
      <c r="AZ16" s="92"/>
      <c r="BA16" s="92"/>
      <c r="BB16" s="141">
        <f t="shared" si="18"/>
        <v>0</v>
      </c>
      <c r="BC16" s="141" t="str">
        <f t="shared" si="7"/>
        <v>Débil</v>
      </c>
      <c r="BD16" s="92"/>
      <c r="BE16" s="92"/>
      <c r="BF16" s="141" t="str">
        <f t="shared" si="19"/>
        <v/>
      </c>
      <c r="BG16" s="92"/>
      <c r="BH16" s="142" t="str">
        <f t="shared" si="20"/>
        <v/>
      </c>
      <c r="BI16" s="141" t="str">
        <f t="shared" si="21"/>
        <v/>
      </c>
      <c r="BJ16" s="141" t="str">
        <f t="shared" si="22"/>
        <v>SI</v>
      </c>
      <c r="BK16" s="249"/>
      <c r="BL16" s="249"/>
      <c r="BM16" s="281"/>
      <c r="BN16" s="270"/>
      <c r="BO16" s="270"/>
      <c r="BP16" s="275"/>
      <c r="BQ16" s="286"/>
      <c r="BR16" s="298"/>
    </row>
    <row r="17" spans="1:70" s="88" customFormat="1" ht="20.25" customHeight="1" x14ac:dyDescent="0.25">
      <c r="A17" s="131"/>
      <c r="B17" s="480"/>
      <c r="C17" s="481"/>
      <c r="D17" s="477"/>
      <c r="E17" s="477"/>
      <c r="F17" s="286"/>
      <c r="G17" s="286"/>
      <c r="H17" s="343"/>
      <c r="I17" s="286"/>
      <c r="J17" s="264"/>
      <c r="K17" s="93">
        <v>8</v>
      </c>
      <c r="L17" s="94" t="s">
        <v>47</v>
      </c>
      <c r="M17" s="290"/>
      <c r="N17" s="292"/>
      <c r="O17" s="270"/>
      <c r="P17" s="232"/>
      <c r="Q17" s="286"/>
      <c r="R17" s="286"/>
      <c r="S17" s="286"/>
      <c r="T17" s="286"/>
      <c r="U17" s="286"/>
      <c r="V17" s="286"/>
      <c r="W17" s="286"/>
      <c r="X17" s="286"/>
      <c r="Y17" s="286"/>
      <c r="Z17" s="286"/>
      <c r="AA17" s="286"/>
      <c r="AB17" s="286"/>
      <c r="AC17" s="286"/>
      <c r="AD17" s="286"/>
      <c r="AE17" s="286"/>
      <c r="AF17" s="286"/>
      <c r="AG17" s="286"/>
      <c r="AH17" s="286"/>
      <c r="AI17" s="286"/>
      <c r="AJ17" s="272"/>
      <c r="AK17" s="270"/>
      <c r="AL17" s="275"/>
      <c r="AM17" s="295"/>
      <c r="AN17" s="95">
        <v>8</v>
      </c>
      <c r="AO17" s="94" t="s">
        <v>47</v>
      </c>
      <c r="AP17" s="96"/>
      <c r="AQ17" s="96"/>
      <c r="AR17" s="96"/>
      <c r="AS17" s="96"/>
      <c r="AT17" s="96"/>
      <c r="AU17" s="96"/>
      <c r="AV17" s="96"/>
      <c r="AW17" s="96"/>
      <c r="AX17" s="96"/>
      <c r="AY17" s="96"/>
      <c r="AZ17" s="96"/>
      <c r="BA17" s="96"/>
      <c r="BB17" s="138">
        <f t="shared" si="18"/>
        <v>0</v>
      </c>
      <c r="BC17" s="138" t="str">
        <f t="shared" si="7"/>
        <v>Débil</v>
      </c>
      <c r="BD17" s="96"/>
      <c r="BE17" s="96"/>
      <c r="BF17" s="138" t="str">
        <f t="shared" si="19"/>
        <v/>
      </c>
      <c r="BG17" s="96"/>
      <c r="BH17" s="139" t="str">
        <f t="shared" si="20"/>
        <v/>
      </c>
      <c r="BI17" s="138" t="str">
        <f t="shared" si="21"/>
        <v/>
      </c>
      <c r="BJ17" s="138" t="str">
        <f t="shared" si="22"/>
        <v>SI</v>
      </c>
      <c r="BK17" s="249"/>
      <c r="BL17" s="249"/>
      <c r="BM17" s="281"/>
      <c r="BN17" s="270"/>
      <c r="BO17" s="270"/>
      <c r="BP17" s="275"/>
      <c r="BQ17" s="286"/>
      <c r="BR17" s="298"/>
    </row>
    <row r="18" spans="1:70" s="88" customFormat="1" ht="20.25" customHeight="1" x14ac:dyDescent="0.25">
      <c r="A18" s="131"/>
      <c r="B18" s="480"/>
      <c r="C18" s="481"/>
      <c r="D18" s="477"/>
      <c r="E18" s="477"/>
      <c r="F18" s="286"/>
      <c r="G18" s="286"/>
      <c r="H18" s="343"/>
      <c r="I18" s="286"/>
      <c r="J18" s="264"/>
      <c r="K18" s="89">
        <v>9</v>
      </c>
      <c r="L18" s="90" t="s">
        <v>47</v>
      </c>
      <c r="M18" s="290"/>
      <c r="N18" s="292"/>
      <c r="O18" s="270"/>
      <c r="P18" s="232"/>
      <c r="Q18" s="286"/>
      <c r="R18" s="286"/>
      <c r="S18" s="286"/>
      <c r="T18" s="286"/>
      <c r="U18" s="286"/>
      <c r="V18" s="286"/>
      <c r="W18" s="286"/>
      <c r="X18" s="286"/>
      <c r="Y18" s="286"/>
      <c r="Z18" s="286"/>
      <c r="AA18" s="286"/>
      <c r="AB18" s="286"/>
      <c r="AC18" s="286"/>
      <c r="AD18" s="286"/>
      <c r="AE18" s="286"/>
      <c r="AF18" s="286"/>
      <c r="AG18" s="286"/>
      <c r="AH18" s="286"/>
      <c r="AI18" s="286"/>
      <c r="AJ18" s="272"/>
      <c r="AK18" s="270"/>
      <c r="AL18" s="275"/>
      <c r="AM18" s="295"/>
      <c r="AN18" s="91">
        <v>9</v>
      </c>
      <c r="AO18" s="90" t="s">
        <v>56</v>
      </c>
      <c r="AP18" s="92"/>
      <c r="AQ18" s="92"/>
      <c r="AR18" s="92"/>
      <c r="AS18" s="92"/>
      <c r="AT18" s="92"/>
      <c r="AU18" s="92"/>
      <c r="AV18" s="92"/>
      <c r="AW18" s="92"/>
      <c r="AX18" s="92"/>
      <c r="AY18" s="92"/>
      <c r="AZ18" s="92"/>
      <c r="BA18" s="92"/>
      <c r="BB18" s="141">
        <f t="shared" si="18"/>
        <v>0</v>
      </c>
      <c r="BC18" s="141" t="str">
        <f t="shared" si="7"/>
        <v>Débil</v>
      </c>
      <c r="BD18" s="92"/>
      <c r="BE18" s="92"/>
      <c r="BF18" s="141" t="str">
        <f t="shared" si="19"/>
        <v/>
      </c>
      <c r="BG18" s="92"/>
      <c r="BH18" s="142" t="str">
        <f t="shared" si="20"/>
        <v/>
      </c>
      <c r="BI18" s="141" t="str">
        <f t="shared" si="21"/>
        <v/>
      </c>
      <c r="BJ18" s="141" t="str">
        <f t="shared" si="22"/>
        <v>SI</v>
      </c>
      <c r="BK18" s="249"/>
      <c r="BL18" s="249"/>
      <c r="BM18" s="281"/>
      <c r="BN18" s="270"/>
      <c r="BO18" s="270"/>
      <c r="BP18" s="275"/>
      <c r="BQ18" s="286"/>
      <c r="BR18" s="298"/>
    </row>
    <row r="19" spans="1:70" s="88" customFormat="1" ht="20.25" customHeight="1" thickBot="1" x14ac:dyDescent="0.3">
      <c r="A19" s="131"/>
      <c r="B19" s="488"/>
      <c r="C19" s="489"/>
      <c r="D19" s="490"/>
      <c r="E19" s="490"/>
      <c r="F19" s="287"/>
      <c r="G19" s="287"/>
      <c r="H19" s="344"/>
      <c r="I19" s="287"/>
      <c r="J19" s="265"/>
      <c r="K19" s="123">
        <v>10</v>
      </c>
      <c r="L19" s="124" t="s">
        <v>47</v>
      </c>
      <c r="M19" s="291"/>
      <c r="N19" s="293"/>
      <c r="O19" s="271"/>
      <c r="P19" s="233"/>
      <c r="Q19" s="287"/>
      <c r="R19" s="287"/>
      <c r="S19" s="287"/>
      <c r="T19" s="287"/>
      <c r="U19" s="287"/>
      <c r="V19" s="287"/>
      <c r="W19" s="287"/>
      <c r="X19" s="287"/>
      <c r="Y19" s="287"/>
      <c r="Z19" s="287"/>
      <c r="AA19" s="287"/>
      <c r="AB19" s="287"/>
      <c r="AC19" s="287"/>
      <c r="AD19" s="287"/>
      <c r="AE19" s="287"/>
      <c r="AF19" s="287"/>
      <c r="AG19" s="287"/>
      <c r="AH19" s="287"/>
      <c r="AI19" s="287"/>
      <c r="AJ19" s="273"/>
      <c r="AK19" s="271"/>
      <c r="AL19" s="276"/>
      <c r="AM19" s="296"/>
      <c r="AN19" s="125">
        <v>10</v>
      </c>
      <c r="AO19" s="124" t="s">
        <v>56</v>
      </c>
      <c r="AP19" s="126"/>
      <c r="AQ19" s="126"/>
      <c r="AR19" s="126"/>
      <c r="AS19" s="126"/>
      <c r="AT19" s="126"/>
      <c r="AU19" s="126"/>
      <c r="AV19" s="126"/>
      <c r="AW19" s="126"/>
      <c r="AX19" s="126"/>
      <c r="AY19" s="126"/>
      <c r="AZ19" s="126"/>
      <c r="BA19" s="126"/>
      <c r="BB19" s="144">
        <f t="shared" si="18"/>
        <v>0</v>
      </c>
      <c r="BC19" s="144" t="str">
        <f t="shared" si="7"/>
        <v>Débil</v>
      </c>
      <c r="BD19" s="126"/>
      <c r="BE19" s="126"/>
      <c r="BF19" s="144" t="str">
        <f t="shared" si="19"/>
        <v/>
      </c>
      <c r="BG19" s="126"/>
      <c r="BH19" s="145" t="str">
        <f t="shared" si="20"/>
        <v/>
      </c>
      <c r="BI19" s="144" t="str">
        <f t="shared" si="21"/>
        <v/>
      </c>
      <c r="BJ19" s="144" t="str">
        <f t="shared" si="22"/>
        <v>SI</v>
      </c>
      <c r="BK19" s="250"/>
      <c r="BL19" s="250"/>
      <c r="BM19" s="282"/>
      <c r="BN19" s="271"/>
      <c r="BO19" s="271"/>
      <c r="BP19" s="276"/>
      <c r="BQ19" s="287"/>
      <c r="BR19" s="299"/>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O10:BO19"/>
    <mergeCell ref="BP10:BP19"/>
    <mergeCell ref="BQ10:BQ19"/>
    <mergeCell ref="BR10:BR19"/>
    <mergeCell ref="B2:C3"/>
    <mergeCell ref="D2:BR2"/>
    <mergeCell ref="D3:BR3"/>
    <mergeCell ref="B4:C4"/>
    <mergeCell ref="D4:R4"/>
    <mergeCell ref="S4:AR4"/>
    <mergeCell ref="AS4:BH4"/>
    <mergeCell ref="BI4:BR4"/>
    <mergeCell ref="BQ6:BR7"/>
    <mergeCell ref="AM10:AM19"/>
    <mergeCell ref="BK10:BK19"/>
    <mergeCell ref="BL10:BL19"/>
    <mergeCell ref="BM10:BM19"/>
    <mergeCell ref="BN10:BN19"/>
    <mergeCell ref="AH10:AH19"/>
    <mergeCell ref="AI10:AI19"/>
    <mergeCell ref="AJ10:AJ19"/>
    <mergeCell ref="AK10:AK19"/>
    <mergeCell ref="AL10:AL19"/>
    <mergeCell ref="AC10:AC19"/>
    <mergeCell ref="AD10:AD19"/>
    <mergeCell ref="AE10:AE19"/>
    <mergeCell ref="AF10:AF19"/>
    <mergeCell ref="AG10:AG19"/>
    <mergeCell ref="X10:X19"/>
    <mergeCell ref="Y10:Y19"/>
    <mergeCell ref="Z10:Z19"/>
    <mergeCell ref="AA10:AA19"/>
    <mergeCell ref="AB10:AB19"/>
    <mergeCell ref="S10:S19"/>
    <mergeCell ref="T10:T19"/>
    <mergeCell ref="U10:U19"/>
    <mergeCell ref="V10:V19"/>
    <mergeCell ref="W10:W19"/>
    <mergeCell ref="N10:N19"/>
    <mergeCell ref="O10:O19"/>
    <mergeCell ref="P10:P19"/>
    <mergeCell ref="Q10:Q19"/>
    <mergeCell ref="R10:R19"/>
    <mergeCell ref="G10:G19"/>
    <mergeCell ref="H10:H19"/>
    <mergeCell ref="I10:I19"/>
    <mergeCell ref="J10:J19"/>
    <mergeCell ref="M10:M19"/>
    <mergeCell ref="B10:B19"/>
    <mergeCell ref="C10:C19"/>
    <mergeCell ref="D10:D19"/>
    <mergeCell ref="E10:E19"/>
    <mergeCell ref="F10:F1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AS7:AS9"/>
    <mergeCell ref="AT7:AT9"/>
    <mergeCell ref="AU7:BA8"/>
    <mergeCell ref="BQ8:BQ9"/>
    <mergeCell ref="K7:L9"/>
    <mergeCell ref="M7:M9"/>
    <mergeCell ref="N7:AM7"/>
    <mergeCell ref="AN7:AN9"/>
    <mergeCell ref="AQ7:AQ9"/>
    <mergeCell ref="N6:AM6"/>
    <mergeCell ref="AN6:AT6"/>
    <mergeCell ref="AU6:BL6"/>
    <mergeCell ref="BM6:BP8"/>
    <mergeCell ref="AO7:AO9"/>
    <mergeCell ref="B7:B9"/>
    <mergeCell ref="C7:C9"/>
    <mergeCell ref="D7:D9"/>
    <mergeCell ref="E7:E9"/>
    <mergeCell ref="B6:M6"/>
    <mergeCell ref="F8:F9"/>
    <mergeCell ref="G8:G9"/>
    <mergeCell ref="H8:H9"/>
    <mergeCell ref="I8:I9"/>
    <mergeCell ref="F7:J7"/>
  </mergeCells>
  <conditionalFormatting sqref="J10">
    <cfRule type="containsText" dxfId="188" priority="22" operator="containsText" text="No es Riesgo de Corrupción">
      <formula>NOT(ISERROR(SEARCH("No es Riesgo de Corrupción",J10)))</formula>
    </cfRule>
    <cfRule type="containsText" dxfId="187" priority="23" operator="containsText" text="Si es Riesgo de Corrupción">
      <formula>NOT(ISERROR(SEARCH("Si es Riesgo de Corrupción",J10)))</formula>
    </cfRule>
  </conditionalFormatting>
  <conditionalFormatting sqref="AL10:AL19">
    <cfRule type="containsText" dxfId="186" priority="18" operator="containsText" text="Extremo">
      <formula>NOT(ISERROR(SEARCH("Extremo",AL10)))</formula>
    </cfRule>
    <cfRule type="containsText" dxfId="185" priority="19" operator="containsText" text="Alto">
      <formula>NOT(ISERROR(SEARCH("Alto",AL10)))</formula>
    </cfRule>
    <cfRule type="containsText" dxfId="184" priority="20" operator="containsText" text="Moderado">
      <formula>NOT(ISERROR(SEARCH("Moderado",AL10)))</formula>
    </cfRule>
    <cfRule type="containsText" dxfId="183" priority="21" operator="containsText" text="Bajo">
      <formula>NOT(ISERROR(SEARCH("Bajo",AL10)))</formula>
    </cfRule>
  </conditionalFormatting>
  <conditionalFormatting sqref="BH12:BH19">
    <cfRule type="containsText" dxfId="182" priority="15" operator="containsText" text="FUERTE">
      <formula>NOT(ISERROR(SEARCH("FUERTE",BH12)))</formula>
    </cfRule>
    <cfRule type="containsText" dxfId="181" priority="16" operator="containsText" text="MODERADO">
      <formula>NOT(ISERROR(SEARCH("MODERADO",BH12)))</formula>
    </cfRule>
    <cfRule type="containsText" dxfId="180" priority="17" operator="containsText" text="DÉBIL">
      <formula>NOT(ISERROR(SEARCH("DÉBIL",BH12)))</formula>
    </cfRule>
  </conditionalFormatting>
  <conditionalFormatting sqref="AM10">
    <cfRule type="containsText" dxfId="179" priority="11" operator="containsText" text="Extremo">
      <formula>NOT(ISERROR(SEARCH("Extremo",AM10)))</formula>
    </cfRule>
    <cfRule type="containsText" dxfId="178" priority="12" operator="containsText" text="Alto">
      <formula>NOT(ISERROR(SEARCH("Alto",AM10)))</formula>
    </cfRule>
    <cfRule type="containsText" dxfId="177" priority="13" operator="containsText" text="Moderado">
      <formula>NOT(ISERROR(SEARCH("Moderado",AM10)))</formula>
    </cfRule>
    <cfRule type="containsText" dxfId="176" priority="14" operator="containsText" text="Bajo">
      <formula>NOT(ISERROR(SEARCH("Bajo",AM10)))</formula>
    </cfRule>
  </conditionalFormatting>
  <conditionalFormatting sqref="BP10:BP19">
    <cfRule type="containsText" dxfId="175" priority="7" operator="containsText" text="Extremo">
      <formula>NOT(ISERROR(SEARCH("Extremo",BP10)))</formula>
    </cfRule>
    <cfRule type="containsText" dxfId="174" priority="8" operator="containsText" text="Alto">
      <formula>NOT(ISERROR(SEARCH("Alto",BP10)))</formula>
    </cfRule>
    <cfRule type="containsText" dxfId="173" priority="9" operator="containsText" text="Moderado">
      <formula>NOT(ISERROR(SEARCH("Moderado",BP10)))</formula>
    </cfRule>
    <cfRule type="containsText" dxfId="172" priority="10" operator="containsText" text="Bajo">
      <formula>NOT(ISERROR(SEARCH("Bajo",BP10)))</formula>
    </cfRule>
  </conditionalFormatting>
  <conditionalFormatting sqref="BH10">
    <cfRule type="containsText" dxfId="171" priority="4" operator="containsText" text="FUERTE">
      <formula>NOT(ISERROR(SEARCH("FUERTE",BH10)))</formula>
    </cfRule>
    <cfRule type="containsText" dxfId="170" priority="5" operator="containsText" text="MODERADO">
      <formula>NOT(ISERROR(SEARCH("MODERADO",BH10)))</formula>
    </cfRule>
    <cfRule type="containsText" dxfId="169" priority="6" operator="containsText" text="DÉBIL">
      <formula>NOT(ISERROR(SEARCH("DÉBIL",BH10)))</formula>
    </cfRule>
  </conditionalFormatting>
  <conditionalFormatting sqref="BH11">
    <cfRule type="containsText" dxfId="168" priority="1" operator="containsText" text="FUERTE">
      <formula>NOT(ISERROR(SEARCH("FUERTE",BH11)))</formula>
    </cfRule>
    <cfRule type="containsText" dxfId="167" priority="2" operator="containsText" text="MODERADO">
      <formula>NOT(ISERROR(SEARCH("MODERADO",BH11)))</formula>
    </cfRule>
    <cfRule type="containsText" dxfId="166" priority="3" operator="containsText" text="DÉBIL">
      <formula>NOT(ISERROR(SEARCH("DÉBIL",BH11)))</formula>
    </cfRule>
  </conditionalFormatting>
  <dataValidations count="13">
    <dataValidation type="list" allowBlank="1" showInputMessage="1" showErrorMessage="1" sqref="Q10:AI19 F10:I10" xr:uid="{3E733157-C7FA-4B8A-82BA-F3FB141DB3F5}">
      <formula1>"SI,NO"</formula1>
    </dataValidation>
    <dataValidation type="list" allowBlank="1" showInputMessage="1" showErrorMessage="1" sqref="N10" xr:uid="{EFD64736-CA5A-475E-A510-3041056C0B40}">
      <formula1>"-,1,2,3,4,5"</formula1>
    </dataValidation>
    <dataValidation type="list" allowBlank="1" showInputMessage="1" showErrorMessage="1" sqref="AQ11:AQ19" xr:uid="{53F19FDB-0C46-4FA0-8195-2127C763D420}">
      <formula1>"Por Tramite, Diario, Semanal, Quincenal, Mensual, Bimestral, Trimestral, Semestral"</formula1>
    </dataValidation>
    <dataValidation type="list" allowBlank="1" showInputMessage="1" showErrorMessage="1" sqref="AU10:AU19" xr:uid="{2F4EE721-C7BA-4DCD-A8A2-D93297DC75A2}">
      <formula1>"Asignado,No Asignado"</formula1>
    </dataValidation>
    <dataValidation type="list" allowBlank="1" showInputMessage="1" showErrorMessage="1" sqref="AV10:AV19" xr:uid="{7DD2A66E-74B3-4113-A580-7BF623000B37}">
      <formula1>"Adecuado,Inadecuado"</formula1>
    </dataValidation>
    <dataValidation type="list" allowBlank="1" showInputMessage="1" showErrorMessage="1" sqref="AW10:AW19" xr:uid="{CB20946D-B19F-49A8-969E-DBBC98A9DCED}">
      <formula1>"Oportuna,Inoportuna"</formula1>
    </dataValidation>
    <dataValidation type="list" allowBlank="1" showInputMessage="1" showErrorMessage="1" sqref="AX10:AX19" xr:uid="{85F31451-7CBB-4394-A2CC-920AA93D4BA0}">
      <formula1>"Prevenir,Detectar,No es un control"</formula1>
    </dataValidation>
    <dataValidation type="list" allowBlank="1" showInputMessage="1" showErrorMessage="1" sqref="AY10:AY19" xr:uid="{53D26925-C876-4378-BBE1-7FAA024BC2CF}">
      <formula1>"Confiable,No confiable"</formula1>
    </dataValidation>
    <dataValidation type="list" allowBlank="1" showInputMessage="1" showErrorMessage="1" sqref="AZ10:AZ19" xr:uid="{53B5F7DB-FB2B-452A-9EFA-9EF3CB0905BF}">
      <formula1>"Se investigan y resuelven oportunamente,No se investigan y resuelven oportunamente."</formula1>
    </dataValidation>
    <dataValidation type="list" allowBlank="1" showInputMessage="1" showErrorMessage="1" sqref="BA10:BA19" xr:uid="{F7A7123B-0090-45B8-A62E-DA850C3D2DC4}">
      <formula1>"Completa,Incompleta,No existe"</formula1>
    </dataValidation>
    <dataValidation type="list" allowBlank="1" showInputMessage="1" showErrorMessage="1" sqref="BE10:BE19" xr:uid="{6A266CF8-D7C0-48AE-B0AF-5F8EDB06A66D}">
      <formula1>"Fuerte,Moderado,Débil"</formula1>
    </dataValidation>
    <dataValidation type="list" allowBlank="1" showInputMessage="1" showErrorMessage="1" sqref="AT10:AT19" xr:uid="{8BBF2621-1DC6-4F2C-9966-E628E3F39948}">
      <formula1>"Preventivo,Detectivo"</formula1>
    </dataValidation>
    <dataValidation type="list" allowBlank="1" showInputMessage="1" showErrorMessage="1" sqref="B10" xr:uid="{AE3310AA-8CDC-4CB4-B860-4AA3370453FC}">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7A03A318-03E3-416F-9E08-8289CA6DA85B}">
          <x14:formula1>
            <xm:f>'H:\1012-Calidad Aeronautica\2020\028.1 ADMINISTRACIÓN DEL SISTEMA (SIG)\RIESGOS\04 - GDIR 4.2 - Atención al ciudadano\CORRUPCIÓN\[PLANTILLA RIESGO CORRUPCION 2020 V3 - 00 12-12-19.xlsx]Hoja2'!#REF!</xm:f>
          </x14:formula1>
          <xm:sqref>AM10:AM19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2CF5-3793-4F7F-9EBD-678407DD283C}">
  <sheetPr>
    <tabColor theme="4"/>
    <pageSetUpPr fitToPage="1"/>
  </sheetPr>
  <dimension ref="A1:BS1047903"/>
  <sheetViews>
    <sheetView zoomScale="60" zoomScaleNormal="60" zoomScaleSheetLayoutView="50" zoomScalePageLayoutView="30" workbookViewId="0">
      <selection activeCell="B4" sqref="B4:C4"/>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98" customFormat="1" ht="21" customHeight="1" x14ac:dyDescent="0.25">
      <c r="B6" s="365" t="s">
        <v>0</v>
      </c>
      <c r="C6" s="366"/>
      <c r="D6" s="366"/>
      <c r="E6" s="366"/>
      <c r="F6" s="366"/>
      <c r="G6" s="366"/>
      <c r="H6" s="366"/>
      <c r="I6" s="366"/>
      <c r="J6" s="366"/>
      <c r="K6" s="366"/>
      <c r="L6" s="366"/>
      <c r="M6" s="367"/>
      <c r="N6" s="368" t="s">
        <v>1</v>
      </c>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1" t="s">
        <v>461</v>
      </c>
      <c r="AO6" s="372"/>
      <c r="AP6" s="372"/>
      <c r="AQ6" s="372"/>
      <c r="AR6" s="372"/>
      <c r="AS6" s="372"/>
      <c r="AT6" s="372"/>
      <c r="AU6" s="446" t="s">
        <v>69</v>
      </c>
      <c r="AV6" s="372"/>
      <c r="AW6" s="372"/>
      <c r="AX6" s="372"/>
      <c r="AY6" s="372"/>
      <c r="AZ6" s="372"/>
      <c r="BA6" s="372"/>
      <c r="BB6" s="372"/>
      <c r="BC6" s="372"/>
      <c r="BD6" s="372"/>
      <c r="BE6" s="372"/>
      <c r="BF6" s="372"/>
      <c r="BG6" s="372"/>
      <c r="BH6" s="372"/>
      <c r="BI6" s="372"/>
      <c r="BJ6" s="372"/>
      <c r="BK6" s="372"/>
      <c r="BL6" s="373"/>
      <c r="BM6" s="374" t="s">
        <v>74</v>
      </c>
      <c r="BN6" s="375"/>
      <c r="BO6" s="375"/>
      <c r="BP6" s="376"/>
      <c r="BQ6" s="474" t="s">
        <v>4</v>
      </c>
      <c r="BR6" s="380"/>
    </row>
    <row r="7" spans="1:70" s="88" customFormat="1" ht="12.75" customHeight="1" x14ac:dyDescent="0.25">
      <c r="B7" s="162" t="s">
        <v>2</v>
      </c>
      <c r="C7" s="164" t="s">
        <v>49</v>
      </c>
      <c r="D7" s="164" t="s">
        <v>61</v>
      </c>
      <c r="E7" s="164" t="s">
        <v>85</v>
      </c>
      <c r="F7" s="447" t="s">
        <v>46</v>
      </c>
      <c r="G7" s="448"/>
      <c r="H7" s="448"/>
      <c r="I7" s="448"/>
      <c r="J7" s="449"/>
      <c r="K7" s="450" t="s">
        <v>48</v>
      </c>
      <c r="L7" s="401"/>
      <c r="M7" s="406" t="s">
        <v>3</v>
      </c>
      <c r="N7" s="409" t="s">
        <v>72</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1"/>
      <c r="AN7" s="412" t="s">
        <v>52</v>
      </c>
      <c r="AO7" s="396" t="s">
        <v>53</v>
      </c>
      <c r="AP7" s="396" t="s">
        <v>58</v>
      </c>
      <c r="AQ7" s="396" t="s">
        <v>57</v>
      </c>
      <c r="AR7" s="396" t="s">
        <v>63</v>
      </c>
      <c r="AS7" s="396" t="s">
        <v>86</v>
      </c>
      <c r="AT7" s="396" t="s">
        <v>50</v>
      </c>
      <c r="AU7" s="392" t="s">
        <v>51</v>
      </c>
      <c r="AV7" s="386"/>
      <c r="AW7" s="386"/>
      <c r="AX7" s="386"/>
      <c r="AY7" s="386"/>
      <c r="AZ7" s="386"/>
      <c r="BA7" s="391"/>
      <c r="BB7" s="392" t="s">
        <v>54</v>
      </c>
      <c r="BC7" s="391"/>
      <c r="BD7" s="451"/>
      <c r="BE7" s="392" t="s">
        <v>67</v>
      </c>
      <c r="BF7" s="391"/>
      <c r="BG7" s="451"/>
      <c r="BH7" s="392" t="s">
        <v>70</v>
      </c>
      <c r="BI7" s="391"/>
      <c r="BJ7" s="392" t="s">
        <v>68</v>
      </c>
      <c r="BK7" s="393" t="s">
        <v>71</v>
      </c>
      <c r="BL7" s="393" t="s">
        <v>73</v>
      </c>
      <c r="BM7" s="452"/>
      <c r="BN7" s="453"/>
      <c r="BO7" s="453"/>
      <c r="BP7" s="422"/>
      <c r="BQ7" s="475"/>
      <c r="BR7" s="381"/>
    </row>
    <row r="8" spans="1:70" s="88" customFormat="1" ht="15" customHeight="1" x14ac:dyDescent="0.25">
      <c r="B8" s="382"/>
      <c r="C8" s="384"/>
      <c r="D8" s="384"/>
      <c r="E8" s="384"/>
      <c r="F8" s="454" t="s">
        <v>42</v>
      </c>
      <c r="G8" s="454" t="s">
        <v>43</v>
      </c>
      <c r="H8" s="454" t="s">
        <v>44</v>
      </c>
      <c r="I8" s="454" t="s">
        <v>45</v>
      </c>
      <c r="J8" s="455" t="s">
        <v>389</v>
      </c>
      <c r="K8" s="402"/>
      <c r="L8" s="403"/>
      <c r="M8" s="407"/>
      <c r="N8" s="414" t="s">
        <v>5</v>
      </c>
      <c r="O8" s="415"/>
      <c r="P8" s="416"/>
      <c r="Q8" s="456" t="s">
        <v>62</v>
      </c>
      <c r="R8" s="457"/>
      <c r="S8" s="457"/>
      <c r="T8" s="457"/>
      <c r="U8" s="457"/>
      <c r="V8" s="457"/>
      <c r="W8" s="457"/>
      <c r="X8" s="457"/>
      <c r="Y8" s="457"/>
      <c r="Z8" s="457"/>
      <c r="AA8" s="457"/>
      <c r="AB8" s="457"/>
      <c r="AC8" s="457"/>
      <c r="AD8" s="457"/>
      <c r="AE8" s="457"/>
      <c r="AF8" s="457"/>
      <c r="AG8" s="457"/>
      <c r="AH8" s="457"/>
      <c r="AI8" s="458"/>
      <c r="AJ8" s="420" t="s">
        <v>6</v>
      </c>
      <c r="AK8" s="416"/>
      <c r="AL8" s="415" t="s">
        <v>66</v>
      </c>
      <c r="AM8" s="425" t="s">
        <v>80</v>
      </c>
      <c r="AN8" s="412"/>
      <c r="AO8" s="396"/>
      <c r="AP8" s="396"/>
      <c r="AQ8" s="396"/>
      <c r="AR8" s="396"/>
      <c r="AS8" s="396"/>
      <c r="AT8" s="396"/>
      <c r="AU8" s="398"/>
      <c r="AV8" s="399"/>
      <c r="AW8" s="399"/>
      <c r="AX8" s="399"/>
      <c r="AY8" s="399"/>
      <c r="AZ8" s="399"/>
      <c r="BA8" s="400"/>
      <c r="BB8" s="387"/>
      <c r="BC8" s="388"/>
      <c r="BD8" s="128"/>
      <c r="BE8" s="387"/>
      <c r="BF8" s="388"/>
      <c r="BG8" s="128"/>
      <c r="BH8" s="387"/>
      <c r="BI8" s="388"/>
      <c r="BJ8" s="387"/>
      <c r="BK8" s="394"/>
      <c r="BL8" s="394"/>
      <c r="BM8" s="377"/>
      <c r="BN8" s="378"/>
      <c r="BO8" s="378"/>
      <c r="BP8" s="379"/>
      <c r="BQ8" s="423" t="s">
        <v>8</v>
      </c>
      <c r="BR8" s="459" t="s">
        <v>79</v>
      </c>
    </row>
    <row r="9" spans="1:70" s="97" customFormat="1" ht="33.75" customHeight="1" thickBot="1" x14ac:dyDescent="0.3">
      <c r="B9" s="383"/>
      <c r="C9" s="385"/>
      <c r="D9" s="385"/>
      <c r="E9" s="385"/>
      <c r="F9" s="460"/>
      <c r="G9" s="460"/>
      <c r="H9" s="460"/>
      <c r="I9" s="460"/>
      <c r="J9" s="461"/>
      <c r="K9" s="404"/>
      <c r="L9" s="405"/>
      <c r="M9" s="408"/>
      <c r="N9" s="417"/>
      <c r="O9" s="418"/>
      <c r="P9" s="419"/>
      <c r="Q9" s="462">
        <v>1</v>
      </c>
      <c r="R9" s="462">
        <v>2</v>
      </c>
      <c r="S9" s="462">
        <v>3</v>
      </c>
      <c r="T9" s="462">
        <v>4</v>
      </c>
      <c r="U9" s="462">
        <v>5</v>
      </c>
      <c r="V9" s="462">
        <v>6</v>
      </c>
      <c r="W9" s="462">
        <v>7</v>
      </c>
      <c r="X9" s="462">
        <v>8</v>
      </c>
      <c r="Y9" s="462">
        <v>9</v>
      </c>
      <c r="Z9" s="462">
        <v>10</v>
      </c>
      <c r="AA9" s="462">
        <v>11</v>
      </c>
      <c r="AB9" s="462">
        <v>12</v>
      </c>
      <c r="AC9" s="462">
        <v>13</v>
      </c>
      <c r="AD9" s="462">
        <v>14</v>
      </c>
      <c r="AE9" s="462">
        <v>15</v>
      </c>
      <c r="AF9" s="462">
        <v>16</v>
      </c>
      <c r="AG9" s="462">
        <v>17</v>
      </c>
      <c r="AH9" s="462">
        <v>18</v>
      </c>
      <c r="AI9" s="462">
        <v>19</v>
      </c>
      <c r="AJ9" s="421"/>
      <c r="AK9" s="419"/>
      <c r="AL9" s="418"/>
      <c r="AM9" s="426"/>
      <c r="AN9" s="413"/>
      <c r="AO9" s="397"/>
      <c r="AP9" s="397"/>
      <c r="AQ9" s="397"/>
      <c r="AR9" s="397"/>
      <c r="AS9" s="397"/>
      <c r="AT9" s="397"/>
      <c r="AU9" s="130" t="s">
        <v>64</v>
      </c>
      <c r="AV9" s="130" t="s">
        <v>65</v>
      </c>
      <c r="AW9" s="130">
        <v>2</v>
      </c>
      <c r="AX9" s="130">
        <v>3</v>
      </c>
      <c r="AY9" s="130">
        <v>4</v>
      </c>
      <c r="AZ9" s="130">
        <v>5</v>
      </c>
      <c r="BA9" s="130">
        <v>6</v>
      </c>
      <c r="BB9" s="389"/>
      <c r="BC9" s="390"/>
      <c r="BD9" s="129"/>
      <c r="BE9" s="389"/>
      <c r="BF9" s="390"/>
      <c r="BG9" s="129"/>
      <c r="BH9" s="389"/>
      <c r="BI9" s="390"/>
      <c r="BJ9" s="389"/>
      <c r="BK9" s="395"/>
      <c r="BL9" s="395"/>
      <c r="BM9" s="463" t="s">
        <v>5</v>
      </c>
      <c r="BN9" s="464"/>
      <c r="BO9" s="465" t="s">
        <v>6</v>
      </c>
      <c r="BP9" s="465" t="s">
        <v>7</v>
      </c>
      <c r="BQ9" s="424"/>
      <c r="BR9" s="466"/>
    </row>
    <row r="10" spans="1:70" s="88" customFormat="1" ht="178.5" x14ac:dyDescent="0.25">
      <c r="A10" s="131"/>
      <c r="B10" s="439" t="s">
        <v>25</v>
      </c>
      <c r="C10" s="246" t="s">
        <v>172</v>
      </c>
      <c r="D10" s="251" t="s">
        <v>419</v>
      </c>
      <c r="E10" s="251" t="s">
        <v>493</v>
      </c>
      <c r="F10" s="246" t="s">
        <v>89</v>
      </c>
      <c r="G10" s="246" t="s">
        <v>89</v>
      </c>
      <c r="H10" s="253" t="s">
        <v>89</v>
      </c>
      <c r="I10" s="246" t="s">
        <v>89</v>
      </c>
      <c r="J10" s="263" t="str">
        <f t="shared" ref="J10" si="0">IF(AND((F10="SI"),(G10="SI"),(H10="SI"),(I10="SI")),"Si es Riesgo de Corrupción","No es Riesgo de Corrupción")</f>
        <v>Si es Riesgo de Corrupción</v>
      </c>
      <c r="K10" s="132">
        <v>1</v>
      </c>
      <c r="L10" s="133" t="s">
        <v>420</v>
      </c>
      <c r="M10" s="266" t="s">
        <v>421</v>
      </c>
      <c r="N10" s="268">
        <v>1</v>
      </c>
      <c r="O10" s="270" t="str">
        <f t="shared" ref="O10" si="1">IF(N10=1,"Rara vez",IF(N10=2,"Improbable",IF(N10=3,"Posible",IF(N10=4,"Probable",IF(N10=5,"Casi seguro","← 
Definir el nivel de probabilidad")))))</f>
        <v>Rara vez</v>
      </c>
      <c r="P10" s="2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246" t="s">
        <v>89</v>
      </c>
      <c r="R10" s="246" t="s">
        <v>89</v>
      </c>
      <c r="S10" s="246" t="s">
        <v>89</v>
      </c>
      <c r="T10" s="246" t="s">
        <v>89</v>
      </c>
      <c r="U10" s="246" t="s">
        <v>89</v>
      </c>
      <c r="V10" s="246" t="s">
        <v>89</v>
      </c>
      <c r="W10" s="246" t="s">
        <v>89</v>
      </c>
      <c r="X10" s="246" t="s">
        <v>96</v>
      </c>
      <c r="Y10" s="246" t="s">
        <v>89</v>
      </c>
      <c r="Z10" s="246" t="s">
        <v>89</v>
      </c>
      <c r="AA10" s="246" t="s">
        <v>89</v>
      </c>
      <c r="AB10" s="246" t="s">
        <v>89</v>
      </c>
      <c r="AC10" s="246" t="s">
        <v>89</v>
      </c>
      <c r="AD10" s="246" t="s">
        <v>89</v>
      </c>
      <c r="AE10" s="246" t="s">
        <v>89</v>
      </c>
      <c r="AF10" s="246" t="s">
        <v>89</v>
      </c>
      <c r="AG10" s="246" t="s">
        <v>89</v>
      </c>
      <c r="AH10" s="246" t="s">
        <v>89</v>
      </c>
      <c r="AI10" s="246" t="s">
        <v>96</v>
      </c>
      <c r="AJ10" s="272" t="str">
        <f t="shared" ref="AJ10" si="3">IF(AF10="SI","Impacto Catastrófico por lesoines o perdida de vidas humanas",(COUNTIF(Q10:AE19,"SI")+COUNTIF(AG10:AI19,"SI")))</f>
        <v>Impacto Catastrófico por lesoines o perdida de vidas humanas</v>
      </c>
      <c r="AK10" s="270" t="str">
        <f t="shared" ref="AK10" si="4">IF(AJ10=0,"",IF(AND(AJ10&gt;0,AJ10&lt;=5),"Moderado",IF(AND(AJ10&gt;5,AJ10&lt;=11),"Mayor","Catastrófico")))</f>
        <v>Catastrófico</v>
      </c>
      <c r="AL10" s="274" t="str">
        <f t="shared" ref="AL10" si="5">IF(AND(O10="Rara Vez",AK10="Moderado"),"Moderado",IF(AND(O10="Rara Vez",AK10="Mayor"),"Alto",IF(AND(O10="Improbable",AK10="Moderado"),"Moderado",IF(AND(O10="Improbable",AK10="Mayor"),"Alto",IF(AND(O10="Posible",AK10="Moderado"),"Alto",IF(AND(O10="Probable",AK10="Moderado"),"Alto","Extremo"))))))</f>
        <v>Extremo</v>
      </c>
      <c r="AM10" s="277" t="s">
        <v>81</v>
      </c>
      <c r="AN10" s="134">
        <v>1</v>
      </c>
      <c r="AO10" s="133" t="s">
        <v>494</v>
      </c>
      <c r="AP10" s="135" t="s">
        <v>422</v>
      </c>
      <c r="AQ10" s="135" t="s">
        <v>99</v>
      </c>
      <c r="AR10" s="135" t="s">
        <v>495</v>
      </c>
      <c r="AS10" s="135" t="s">
        <v>496</v>
      </c>
      <c r="AT10" s="135" t="s">
        <v>123</v>
      </c>
      <c r="AU10" s="135" t="s">
        <v>103</v>
      </c>
      <c r="AV10" s="135" t="s">
        <v>104</v>
      </c>
      <c r="AW10" s="135" t="s">
        <v>105</v>
      </c>
      <c r="AX10" s="135" t="s">
        <v>106</v>
      </c>
      <c r="AY10" s="135" t="s">
        <v>107</v>
      </c>
      <c r="AZ10" s="135" t="s">
        <v>108</v>
      </c>
      <c r="BA10" s="135" t="s">
        <v>124</v>
      </c>
      <c r="BB10" s="135">
        <f t="shared" ref="BB10:BB19" si="6">IF(AU10="Asignado",15,0)+IF(AV10="Adecuado",15,0)+IF(AW10="Oportuna",15,0)+IF(AX10="Prevenir",15,IF(AX10="Detectar",10,0))+IF(AY10="Confiable",15,0)+IF(AZ10="Se investigan y resuelven oportunamente",15,0)+IF(BA10="Completa",10,IF(BA10="Incompleta",5,0))</f>
        <v>100</v>
      </c>
      <c r="BC10" s="135" t="str">
        <f t="shared" ref="BC10:BC19" si="7">IF(BB10&lt;=85,"Débil",IF(AND(BB10&gt;=86,BB10&lt;=94),"Moderado","Fuerte"))</f>
        <v>Fuerte</v>
      </c>
      <c r="BD10" s="135"/>
      <c r="BE10" s="135" t="s">
        <v>115</v>
      </c>
      <c r="BF10" s="135" t="str">
        <f t="shared" ref="BF10:BF19" si="8">IF(BE10="Débil","No se ejecuta",IF(BE10="Moderado","Algunas veces se ejecuta",IF(BE10="FUERTE","Siempre se ejecuta","")))</f>
        <v>Siempre se ejecuta</v>
      </c>
      <c r="BG10" s="135"/>
      <c r="BH10" s="136"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35">
        <f t="shared" ref="BI10:BI19" si="10">IF(BH10="DÉBIL",0,IF(BH10="MODERADO",50,IF(BH10="FUERTE",100,"")))</f>
        <v>100</v>
      </c>
      <c r="BJ10" s="135" t="str">
        <f t="shared" ref="BJ10:BJ19" si="11">IF(AND(BE10="Fuerte",BC10="Fuerte"),"NO","SI")</f>
        <v>NO</v>
      </c>
      <c r="BK10" s="249" t="str">
        <f>IF(AVERAGE(BI10:BI19)=100,"FUERTE",IF(AND(AVERAGE(BI10:BI19)&lt;=99,AVERAGE(BI10:BI19)&gt;=50),"MODERADA",IF(AVERAGE(BI10:BI19)&lt;50,"DÉBIL",0)))</f>
        <v>MODERADA</v>
      </c>
      <c r="BL10" s="249" t="str">
        <f t="shared" ref="BL10" si="12">IFERROR(IF(BK10="DÉBIL","NO DISMINUYE",IF(AVERAGEIF(AT10:AT19,"Preventivo",BI10:BI19)&gt;=50,"DIRECTAMENTE","NO DISMINUYE")),"NO DISMINUYE")</f>
        <v>DIRECTAMENTE</v>
      </c>
      <c r="BM10" s="280">
        <f t="shared" ref="BM10" si="13">IF(N10=1,1,IF(AND(N10=2,BK10="FUERTE",BL10="DIRECTAMENTE"),N10-1,IF(AND(N10&gt;2,BK10="FUERTE",BL10="DIRECTAMENTE"),N10-2,IF(AND(N10&gt;=2,BK10="MODERADA",BL10="DIRECTAMENTE"),N10-1,N10))))</f>
        <v>1</v>
      </c>
      <c r="BN10" s="270" t="str">
        <f>IF(BM10=1,"Rara vez",IF(BM10=2,"Improbable",IF(BM10=3,"Posible",IF(BM10=4,"Probable",IF(BM10=5,"Casi Seguro",0)))))</f>
        <v>Rara vez</v>
      </c>
      <c r="BO10" s="270" t="str">
        <f>AK10</f>
        <v>Catastrófico</v>
      </c>
      <c r="BP10" s="274" t="str">
        <f>IF(AND(BN10="Rara Vez",BO10="Moderado"),"Moderado",IF(AND(BN10="Rara Vez",BO10="Mayor"),"Alto",IF(AND(BN10="Improbable",BO10="Moderado"),"Moderado",IF(AND(BN10="Improbable",BO10="Mayor"),"Alto",IF(AND(BN10="Posible",BO10="Moderado"),"Alto",IF(AND(BN10="Probable",BO10="Moderado"),"Alto","Extremo"))))))</f>
        <v>Extremo</v>
      </c>
      <c r="BQ10" s="246" t="s">
        <v>423</v>
      </c>
      <c r="BR10" s="440"/>
    </row>
    <row r="11" spans="1:70" s="88" customFormat="1" ht="70.5" customHeight="1" x14ac:dyDescent="0.25">
      <c r="A11" s="131"/>
      <c r="B11" s="441"/>
      <c r="C11" s="247"/>
      <c r="D11" s="251"/>
      <c r="E11" s="251"/>
      <c r="F11" s="247"/>
      <c r="G11" s="247"/>
      <c r="H11" s="254"/>
      <c r="I11" s="247"/>
      <c r="J11" s="264"/>
      <c r="K11" s="93">
        <v>2</v>
      </c>
      <c r="L11" s="137" t="s">
        <v>424</v>
      </c>
      <c r="M11" s="266"/>
      <c r="N11" s="268"/>
      <c r="O11" s="270"/>
      <c r="P11" s="232"/>
      <c r="Q11" s="247"/>
      <c r="R11" s="247"/>
      <c r="S11" s="247"/>
      <c r="T11" s="247"/>
      <c r="U11" s="247"/>
      <c r="V11" s="247"/>
      <c r="W11" s="247"/>
      <c r="X11" s="247"/>
      <c r="Y11" s="247"/>
      <c r="Z11" s="247"/>
      <c r="AA11" s="247"/>
      <c r="AB11" s="247"/>
      <c r="AC11" s="247"/>
      <c r="AD11" s="247"/>
      <c r="AE11" s="247"/>
      <c r="AF11" s="247"/>
      <c r="AG11" s="247"/>
      <c r="AH11" s="247"/>
      <c r="AI11" s="247"/>
      <c r="AJ11" s="272"/>
      <c r="AK11" s="270"/>
      <c r="AL11" s="275"/>
      <c r="AM11" s="278"/>
      <c r="AN11" s="95">
        <v>2</v>
      </c>
      <c r="AO11" s="137" t="s">
        <v>425</v>
      </c>
      <c r="AP11" s="138" t="s">
        <v>173</v>
      </c>
      <c r="AQ11" s="138" t="s">
        <v>138</v>
      </c>
      <c r="AR11" s="138" t="s">
        <v>426</v>
      </c>
      <c r="AS11" s="138" t="s">
        <v>427</v>
      </c>
      <c r="AT11" s="138" t="s">
        <v>123</v>
      </c>
      <c r="AU11" s="138" t="s">
        <v>103</v>
      </c>
      <c r="AV11" s="138" t="s">
        <v>104</v>
      </c>
      <c r="AW11" s="138" t="s">
        <v>105</v>
      </c>
      <c r="AX11" s="138" t="s">
        <v>106</v>
      </c>
      <c r="AY11" s="138" t="s">
        <v>107</v>
      </c>
      <c r="AZ11" s="138" t="s">
        <v>108</v>
      </c>
      <c r="BA11" s="138" t="s">
        <v>124</v>
      </c>
      <c r="BB11" s="138">
        <f t="shared" si="6"/>
        <v>100</v>
      </c>
      <c r="BC11" s="138" t="str">
        <f t="shared" si="7"/>
        <v>Fuerte</v>
      </c>
      <c r="BD11" s="138"/>
      <c r="BE11" s="138" t="s">
        <v>114</v>
      </c>
      <c r="BF11" s="138" t="str">
        <f t="shared" si="8"/>
        <v>No se ejecuta</v>
      </c>
      <c r="BG11" s="138"/>
      <c r="BH11" s="139" t="str">
        <f t="shared" si="9"/>
        <v>DÉBIL</v>
      </c>
      <c r="BI11" s="138">
        <f t="shared" si="10"/>
        <v>0</v>
      </c>
      <c r="BJ11" s="138" t="str">
        <f t="shared" si="11"/>
        <v>SI</v>
      </c>
      <c r="BK11" s="249"/>
      <c r="BL11" s="249"/>
      <c r="BM11" s="281"/>
      <c r="BN11" s="270"/>
      <c r="BO11" s="270"/>
      <c r="BP11" s="275"/>
      <c r="BQ11" s="247"/>
      <c r="BR11" s="442"/>
    </row>
    <row r="12" spans="1:70" s="88" customFormat="1" ht="23.25" customHeight="1" x14ac:dyDescent="0.25">
      <c r="A12" s="131"/>
      <c r="B12" s="441"/>
      <c r="C12" s="247"/>
      <c r="D12" s="251"/>
      <c r="E12" s="251"/>
      <c r="F12" s="247"/>
      <c r="G12" s="247"/>
      <c r="H12" s="254"/>
      <c r="I12" s="247"/>
      <c r="J12" s="264"/>
      <c r="K12" s="89">
        <v>3</v>
      </c>
      <c r="L12" s="140" t="s">
        <v>47</v>
      </c>
      <c r="M12" s="266"/>
      <c r="N12" s="268"/>
      <c r="O12" s="270"/>
      <c r="P12" s="232"/>
      <c r="Q12" s="247"/>
      <c r="R12" s="247"/>
      <c r="S12" s="247"/>
      <c r="T12" s="247"/>
      <c r="U12" s="247"/>
      <c r="V12" s="247"/>
      <c r="W12" s="247"/>
      <c r="X12" s="247"/>
      <c r="Y12" s="247"/>
      <c r="Z12" s="247"/>
      <c r="AA12" s="247"/>
      <c r="AB12" s="247"/>
      <c r="AC12" s="247"/>
      <c r="AD12" s="247"/>
      <c r="AE12" s="247"/>
      <c r="AF12" s="247"/>
      <c r="AG12" s="247"/>
      <c r="AH12" s="247"/>
      <c r="AI12" s="247"/>
      <c r="AJ12" s="272"/>
      <c r="AK12" s="270"/>
      <c r="AL12" s="275"/>
      <c r="AM12" s="278"/>
      <c r="AN12" s="91">
        <v>3</v>
      </c>
      <c r="AO12" s="140" t="s">
        <v>47</v>
      </c>
      <c r="AP12" s="141"/>
      <c r="AQ12" s="141"/>
      <c r="AR12" s="141"/>
      <c r="AS12" s="141"/>
      <c r="AT12" s="141"/>
      <c r="AU12" s="141"/>
      <c r="AV12" s="141"/>
      <c r="AW12" s="141"/>
      <c r="AX12" s="141"/>
      <c r="AY12" s="141"/>
      <c r="AZ12" s="141"/>
      <c r="BA12" s="141"/>
      <c r="BB12" s="141">
        <f t="shared" si="6"/>
        <v>0</v>
      </c>
      <c r="BC12" s="141" t="str">
        <f t="shared" si="7"/>
        <v>Débil</v>
      </c>
      <c r="BD12" s="141"/>
      <c r="BE12" s="141"/>
      <c r="BF12" s="141" t="str">
        <f t="shared" si="8"/>
        <v/>
      </c>
      <c r="BG12" s="141"/>
      <c r="BH12" s="142" t="str">
        <f t="shared" si="9"/>
        <v/>
      </c>
      <c r="BI12" s="141" t="str">
        <f t="shared" si="10"/>
        <v/>
      </c>
      <c r="BJ12" s="141" t="str">
        <f t="shared" si="11"/>
        <v>SI</v>
      </c>
      <c r="BK12" s="249"/>
      <c r="BL12" s="249"/>
      <c r="BM12" s="281"/>
      <c r="BN12" s="270"/>
      <c r="BO12" s="270"/>
      <c r="BP12" s="275"/>
      <c r="BQ12" s="247"/>
      <c r="BR12" s="442"/>
    </row>
    <row r="13" spans="1:70" s="88" customFormat="1" ht="23.25" customHeight="1" x14ac:dyDescent="0.25">
      <c r="A13" s="131"/>
      <c r="B13" s="441"/>
      <c r="C13" s="247"/>
      <c r="D13" s="251"/>
      <c r="E13" s="251"/>
      <c r="F13" s="247"/>
      <c r="G13" s="247"/>
      <c r="H13" s="254"/>
      <c r="I13" s="247"/>
      <c r="J13" s="264"/>
      <c r="K13" s="93">
        <v>4</v>
      </c>
      <c r="L13" s="137" t="s">
        <v>47</v>
      </c>
      <c r="M13" s="266"/>
      <c r="N13" s="268"/>
      <c r="O13" s="270"/>
      <c r="P13" s="232"/>
      <c r="Q13" s="247"/>
      <c r="R13" s="247"/>
      <c r="S13" s="247"/>
      <c r="T13" s="247"/>
      <c r="U13" s="247"/>
      <c r="V13" s="247"/>
      <c r="W13" s="247"/>
      <c r="X13" s="247"/>
      <c r="Y13" s="247"/>
      <c r="Z13" s="247"/>
      <c r="AA13" s="247"/>
      <c r="AB13" s="247"/>
      <c r="AC13" s="247"/>
      <c r="AD13" s="247"/>
      <c r="AE13" s="247"/>
      <c r="AF13" s="247"/>
      <c r="AG13" s="247"/>
      <c r="AH13" s="247"/>
      <c r="AI13" s="247"/>
      <c r="AJ13" s="272"/>
      <c r="AK13" s="270"/>
      <c r="AL13" s="275"/>
      <c r="AM13" s="278"/>
      <c r="AN13" s="95">
        <v>4</v>
      </c>
      <c r="AO13" s="137" t="s">
        <v>47</v>
      </c>
      <c r="AP13" s="138"/>
      <c r="AQ13" s="138"/>
      <c r="AR13" s="138"/>
      <c r="AS13" s="138"/>
      <c r="AT13" s="138"/>
      <c r="AU13" s="138"/>
      <c r="AV13" s="138"/>
      <c r="AW13" s="138"/>
      <c r="AX13" s="138"/>
      <c r="AY13" s="138"/>
      <c r="AZ13" s="138"/>
      <c r="BA13" s="138"/>
      <c r="BB13" s="138">
        <f t="shared" si="6"/>
        <v>0</v>
      </c>
      <c r="BC13" s="138" t="str">
        <f t="shared" si="7"/>
        <v>Débil</v>
      </c>
      <c r="BD13" s="138"/>
      <c r="BE13" s="138"/>
      <c r="BF13" s="138" t="str">
        <f t="shared" si="8"/>
        <v/>
      </c>
      <c r="BG13" s="138"/>
      <c r="BH13" s="139" t="str">
        <f t="shared" si="9"/>
        <v/>
      </c>
      <c r="BI13" s="138" t="str">
        <f t="shared" si="10"/>
        <v/>
      </c>
      <c r="BJ13" s="138" t="str">
        <f t="shared" si="11"/>
        <v>SI</v>
      </c>
      <c r="BK13" s="249"/>
      <c r="BL13" s="249"/>
      <c r="BM13" s="281"/>
      <c r="BN13" s="270"/>
      <c r="BO13" s="270"/>
      <c r="BP13" s="275"/>
      <c r="BQ13" s="247"/>
      <c r="BR13" s="442"/>
    </row>
    <row r="14" spans="1:70" s="88" customFormat="1" ht="23.25" customHeight="1" x14ac:dyDescent="0.25">
      <c r="A14" s="131"/>
      <c r="B14" s="441"/>
      <c r="C14" s="247"/>
      <c r="D14" s="251"/>
      <c r="E14" s="251"/>
      <c r="F14" s="247"/>
      <c r="G14" s="247"/>
      <c r="H14" s="254"/>
      <c r="I14" s="247"/>
      <c r="J14" s="264"/>
      <c r="K14" s="89">
        <v>5</v>
      </c>
      <c r="L14" s="140" t="s">
        <v>47</v>
      </c>
      <c r="M14" s="266"/>
      <c r="N14" s="268"/>
      <c r="O14" s="270"/>
      <c r="P14" s="232"/>
      <c r="Q14" s="247"/>
      <c r="R14" s="247"/>
      <c r="S14" s="247"/>
      <c r="T14" s="247"/>
      <c r="U14" s="247"/>
      <c r="V14" s="247"/>
      <c r="W14" s="247"/>
      <c r="X14" s="247"/>
      <c r="Y14" s="247"/>
      <c r="Z14" s="247"/>
      <c r="AA14" s="247"/>
      <c r="AB14" s="247"/>
      <c r="AC14" s="247"/>
      <c r="AD14" s="247"/>
      <c r="AE14" s="247"/>
      <c r="AF14" s="247"/>
      <c r="AG14" s="247"/>
      <c r="AH14" s="247"/>
      <c r="AI14" s="247"/>
      <c r="AJ14" s="272"/>
      <c r="AK14" s="270"/>
      <c r="AL14" s="275"/>
      <c r="AM14" s="278"/>
      <c r="AN14" s="91">
        <v>5</v>
      </c>
      <c r="AO14" s="140" t="s">
        <v>47</v>
      </c>
      <c r="AP14" s="141"/>
      <c r="AQ14" s="141"/>
      <c r="AR14" s="141"/>
      <c r="AS14" s="141"/>
      <c r="AT14" s="141"/>
      <c r="AU14" s="141"/>
      <c r="AV14" s="141"/>
      <c r="AW14" s="141"/>
      <c r="AX14" s="141"/>
      <c r="AY14" s="141"/>
      <c r="AZ14" s="141"/>
      <c r="BA14" s="141"/>
      <c r="BB14" s="141">
        <f t="shared" si="6"/>
        <v>0</v>
      </c>
      <c r="BC14" s="141" t="str">
        <f t="shared" si="7"/>
        <v>Débil</v>
      </c>
      <c r="BD14" s="141"/>
      <c r="BE14" s="141"/>
      <c r="BF14" s="141" t="str">
        <f t="shared" si="8"/>
        <v/>
      </c>
      <c r="BG14" s="141"/>
      <c r="BH14" s="142" t="str">
        <f t="shared" si="9"/>
        <v/>
      </c>
      <c r="BI14" s="141" t="str">
        <f t="shared" si="10"/>
        <v/>
      </c>
      <c r="BJ14" s="141" t="str">
        <f t="shared" si="11"/>
        <v>SI</v>
      </c>
      <c r="BK14" s="249"/>
      <c r="BL14" s="249"/>
      <c r="BM14" s="281"/>
      <c r="BN14" s="270"/>
      <c r="BO14" s="270"/>
      <c r="BP14" s="275"/>
      <c r="BQ14" s="247"/>
      <c r="BR14" s="442"/>
    </row>
    <row r="15" spans="1:70" s="88" customFormat="1" ht="23.25" customHeight="1" x14ac:dyDescent="0.25">
      <c r="A15" s="131"/>
      <c r="B15" s="441"/>
      <c r="C15" s="247"/>
      <c r="D15" s="251"/>
      <c r="E15" s="251"/>
      <c r="F15" s="247"/>
      <c r="G15" s="247"/>
      <c r="H15" s="254"/>
      <c r="I15" s="247"/>
      <c r="J15" s="264"/>
      <c r="K15" s="93">
        <v>6</v>
      </c>
      <c r="L15" s="137" t="s">
        <v>47</v>
      </c>
      <c r="M15" s="266"/>
      <c r="N15" s="268"/>
      <c r="O15" s="270"/>
      <c r="P15" s="232"/>
      <c r="Q15" s="247"/>
      <c r="R15" s="247"/>
      <c r="S15" s="247"/>
      <c r="T15" s="247"/>
      <c r="U15" s="247"/>
      <c r="V15" s="247"/>
      <c r="W15" s="247"/>
      <c r="X15" s="247"/>
      <c r="Y15" s="247"/>
      <c r="Z15" s="247"/>
      <c r="AA15" s="247"/>
      <c r="AB15" s="247"/>
      <c r="AC15" s="247"/>
      <c r="AD15" s="247"/>
      <c r="AE15" s="247"/>
      <c r="AF15" s="247"/>
      <c r="AG15" s="247"/>
      <c r="AH15" s="247"/>
      <c r="AI15" s="247"/>
      <c r="AJ15" s="272"/>
      <c r="AK15" s="270"/>
      <c r="AL15" s="275"/>
      <c r="AM15" s="278"/>
      <c r="AN15" s="95">
        <v>6</v>
      </c>
      <c r="AO15" s="137" t="s">
        <v>47</v>
      </c>
      <c r="AP15" s="138"/>
      <c r="AQ15" s="138"/>
      <c r="AR15" s="138"/>
      <c r="AS15" s="138"/>
      <c r="AT15" s="138"/>
      <c r="AU15" s="138"/>
      <c r="AV15" s="138"/>
      <c r="AW15" s="138"/>
      <c r="AX15" s="138"/>
      <c r="AY15" s="138"/>
      <c r="AZ15" s="138"/>
      <c r="BA15" s="138"/>
      <c r="BB15" s="138">
        <f t="shared" si="6"/>
        <v>0</v>
      </c>
      <c r="BC15" s="138" t="str">
        <f t="shared" si="7"/>
        <v>Débil</v>
      </c>
      <c r="BD15" s="138"/>
      <c r="BE15" s="138"/>
      <c r="BF15" s="138" t="str">
        <f t="shared" si="8"/>
        <v/>
      </c>
      <c r="BG15" s="138"/>
      <c r="BH15" s="139" t="str">
        <f t="shared" si="9"/>
        <v/>
      </c>
      <c r="BI15" s="138" t="str">
        <f t="shared" si="10"/>
        <v/>
      </c>
      <c r="BJ15" s="138" t="str">
        <f t="shared" si="11"/>
        <v>SI</v>
      </c>
      <c r="BK15" s="249"/>
      <c r="BL15" s="249"/>
      <c r="BM15" s="281"/>
      <c r="BN15" s="270"/>
      <c r="BO15" s="270"/>
      <c r="BP15" s="275"/>
      <c r="BQ15" s="247"/>
      <c r="BR15" s="442"/>
    </row>
    <row r="16" spans="1:70" s="88" customFormat="1" ht="23.25" customHeight="1" x14ac:dyDescent="0.25">
      <c r="A16" s="131"/>
      <c r="B16" s="441"/>
      <c r="C16" s="247"/>
      <c r="D16" s="251"/>
      <c r="E16" s="251"/>
      <c r="F16" s="247"/>
      <c r="G16" s="247"/>
      <c r="H16" s="254"/>
      <c r="I16" s="247"/>
      <c r="J16" s="264"/>
      <c r="K16" s="89">
        <v>7</v>
      </c>
      <c r="L16" s="140" t="s">
        <v>47</v>
      </c>
      <c r="M16" s="266"/>
      <c r="N16" s="268"/>
      <c r="O16" s="270"/>
      <c r="P16" s="232"/>
      <c r="Q16" s="247"/>
      <c r="R16" s="247"/>
      <c r="S16" s="247"/>
      <c r="T16" s="247"/>
      <c r="U16" s="247"/>
      <c r="V16" s="247"/>
      <c r="W16" s="247"/>
      <c r="X16" s="247"/>
      <c r="Y16" s="247"/>
      <c r="Z16" s="247"/>
      <c r="AA16" s="247"/>
      <c r="AB16" s="247"/>
      <c r="AC16" s="247"/>
      <c r="AD16" s="247"/>
      <c r="AE16" s="247"/>
      <c r="AF16" s="247"/>
      <c r="AG16" s="247"/>
      <c r="AH16" s="247"/>
      <c r="AI16" s="247"/>
      <c r="AJ16" s="272"/>
      <c r="AK16" s="270"/>
      <c r="AL16" s="275"/>
      <c r="AM16" s="278"/>
      <c r="AN16" s="91">
        <v>7</v>
      </c>
      <c r="AO16" s="140" t="s">
        <v>47</v>
      </c>
      <c r="AP16" s="141"/>
      <c r="AQ16" s="141"/>
      <c r="AR16" s="141"/>
      <c r="AS16" s="141"/>
      <c r="AT16" s="141"/>
      <c r="AU16" s="141"/>
      <c r="AV16" s="141"/>
      <c r="AW16" s="141"/>
      <c r="AX16" s="141"/>
      <c r="AY16" s="141"/>
      <c r="AZ16" s="141"/>
      <c r="BA16" s="141"/>
      <c r="BB16" s="141">
        <f t="shared" si="6"/>
        <v>0</v>
      </c>
      <c r="BC16" s="141" t="str">
        <f t="shared" si="7"/>
        <v>Débil</v>
      </c>
      <c r="BD16" s="141"/>
      <c r="BE16" s="141"/>
      <c r="BF16" s="141" t="str">
        <f t="shared" si="8"/>
        <v/>
      </c>
      <c r="BG16" s="141"/>
      <c r="BH16" s="142" t="str">
        <f t="shared" si="9"/>
        <v/>
      </c>
      <c r="BI16" s="141" t="str">
        <f t="shared" si="10"/>
        <v/>
      </c>
      <c r="BJ16" s="141" t="str">
        <f t="shared" si="11"/>
        <v>SI</v>
      </c>
      <c r="BK16" s="249"/>
      <c r="BL16" s="249"/>
      <c r="BM16" s="281"/>
      <c r="BN16" s="270"/>
      <c r="BO16" s="270"/>
      <c r="BP16" s="275"/>
      <c r="BQ16" s="247"/>
      <c r="BR16" s="442"/>
    </row>
    <row r="17" spans="1:70" s="88" customFormat="1" ht="23.25" customHeight="1" x14ac:dyDescent="0.25">
      <c r="A17" s="131"/>
      <c r="B17" s="441"/>
      <c r="C17" s="247"/>
      <c r="D17" s="251"/>
      <c r="E17" s="251"/>
      <c r="F17" s="247"/>
      <c r="G17" s="247"/>
      <c r="H17" s="254"/>
      <c r="I17" s="247"/>
      <c r="J17" s="264"/>
      <c r="K17" s="93">
        <v>8</v>
      </c>
      <c r="L17" s="137" t="s">
        <v>47</v>
      </c>
      <c r="M17" s="266"/>
      <c r="N17" s="268"/>
      <c r="O17" s="270"/>
      <c r="P17" s="232"/>
      <c r="Q17" s="247"/>
      <c r="R17" s="247"/>
      <c r="S17" s="247"/>
      <c r="T17" s="247"/>
      <c r="U17" s="247"/>
      <c r="V17" s="247"/>
      <c r="W17" s="247"/>
      <c r="X17" s="247"/>
      <c r="Y17" s="247"/>
      <c r="Z17" s="247"/>
      <c r="AA17" s="247"/>
      <c r="AB17" s="247"/>
      <c r="AC17" s="247"/>
      <c r="AD17" s="247"/>
      <c r="AE17" s="247"/>
      <c r="AF17" s="247"/>
      <c r="AG17" s="247"/>
      <c r="AH17" s="247"/>
      <c r="AI17" s="247"/>
      <c r="AJ17" s="272"/>
      <c r="AK17" s="270"/>
      <c r="AL17" s="275"/>
      <c r="AM17" s="278"/>
      <c r="AN17" s="95">
        <v>8</v>
      </c>
      <c r="AO17" s="137" t="s">
        <v>47</v>
      </c>
      <c r="AP17" s="138"/>
      <c r="AQ17" s="138"/>
      <c r="AR17" s="138"/>
      <c r="AS17" s="138"/>
      <c r="AT17" s="138"/>
      <c r="AU17" s="138"/>
      <c r="AV17" s="138"/>
      <c r="AW17" s="138"/>
      <c r="AX17" s="138"/>
      <c r="AY17" s="138"/>
      <c r="AZ17" s="138"/>
      <c r="BA17" s="138"/>
      <c r="BB17" s="138">
        <f t="shared" si="6"/>
        <v>0</v>
      </c>
      <c r="BC17" s="138" t="str">
        <f t="shared" si="7"/>
        <v>Débil</v>
      </c>
      <c r="BD17" s="138"/>
      <c r="BE17" s="138"/>
      <c r="BF17" s="138" t="str">
        <f t="shared" si="8"/>
        <v/>
      </c>
      <c r="BG17" s="138"/>
      <c r="BH17" s="139" t="str">
        <f t="shared" si="9"/>
        <v/>
      </c>
      <c r="BI17" s="138" t="str">
        <f t="shared" si="10"/>
        <v/>
      </c>
      <c r="BJ17" s="138" t="str">
        <f t="shared" si="11"/>
        <v>SI</v>
      </c>
      <c r="BK17" s="249"/>
      <c r="BL17" s="249"/>
      <c r="BM17" s="281"/>
      <c r="BN17" s="270"/>
      <c r="BO17" s="270"/>
      <c r="BP17" s="275"/>
      <c r="BQ17" s="247"/>
      <c r="BR17" s="442"/>
    </row>
    <row r="18" spans="1:70" s="88" customFormat="1" ht="23.25" customHeight="1" x14ac:dyDescent="0.25">
      <c r="A18" s="131"/>
      <c r="B18" s="441"/>
      <c r="C18" s="247"/>
      <c r="D18" s="251"/>
      <c r="E18" s="251"/>
      <c r="F18" s="247"/>
      <c r="G18" s="247"/>
      <c r="H18" s="254"/>
      <c r="I18" s="247"/>
      <c r="J18" s="264"/>
      <c r="K18" s="89">
        <v>9</v>
      </c>
      <c r="L18" s="140" t="s">
        <v>47</v>
      </c>
      <c r="M18" s="266"/>
      <c r="N18" s="268"/>
      <c r="O18" s="270"/>
      <c r="P18" s="232"/>
      <c r="Q18" s="247"/>
      <c r="R18" s="247"/>
      <c r="S18" s="247"/>
      <c r="T18" s="247"/>
      <c r="U18" s="247"/>
      <c r="V18" s="247"/>
      <c r="W18" s="247"/>
      <c r="X18" s="247"/>
      <c r="Y18" s="247"/>
      <c r="Z18" s="247"/>
      <c r="AA18" s="247"/>
      <c r="AB18" s="247"/>
      <c r="AC18" s="247"/>
      <c r="AD18" s="247"/>
      <c r="AE18" s="247"/>
      <c r="AF18" s="247"/>
      <c r="AG18" s="247"/>
      <c r="AH18" s="247"/>
      <c r="AI18" s="247"/>
      <c r="AJ18" s="272"/>
      <c r="AK18" s="270"/>
      <c r="AL18" s="275"/>
      <c r="AM18" s="278"/>
      <c r="AN18" s="91">
        <v>9</v>
      </c>
      <c r="AO18" s="140" t="s">
        <v>56</v>
      </c>
      <c r="AP18" s="141"/>
      <c r="AQ18" s="141"/>
      <c r="AR18" s="141"/>
      <c r="AS18" s="141"/>
      <c r="AT18" s="141"/>
      <c r="AU18" s="141"/>
      <c r="AV18" s="141"/>
      <c r="AW18" s="141"/>
      <c r="AX18" s="141"/>
      <c r="AY18" s="141"/>
      <c r="AZ18" s="141"/>
      <c r="BA18" s="141"/>
      <c r="BB18" s="141">
        <f t="shared" si="6"/>
        <v>0</v>
      </c>
      <c r="BC18" s="141" t="str">
        <f t="shared" si="7"/>
        <v>Débil</v>
      </c>
      <c r="BD18" s="141"/>
      <c r="BE18" s="141"/>
      <c r="BF18" s="141" t="str">
        <f t="shared" si="8"/>
        <v/>
      </c>
      <c r="BG18" s="141"/>
      <c r="BH18" s="142" t="str">
        <f t="shared" si="9"/>
        <v/>
      </c>
      <c r="BI18" s="141" t="str">
        <f t="shared" si="10"/>
        <v/>
      </c>
      <c r="BJ18" s="141" t="str">
        <f t="shared" si="11"/>
        <v>SI</v>
      </c>
      <c r="BK18" s="249"/>
      <c r="BL18" s="249"/>
      <c r="BM18" s="281"/>
      <c r="BN18" s="270"/>
      <c r="BO18" s="270"/>
      <c r="BP18" s="275"/>
      <c r="BQ18" s="247"/>
      <c r="BR18" s="442"/>
    </row>
    <row r="19" spans="1:70" s="88" customFormat="1" ht="23.25" customHeight="1" thickBot="1" x14ac:dyDescent="0.3">
      <c r="A19" s="131"/>
      <c r="B19" s="443"/>
      <c r="C19" s="248"/>
      <c r="D19" s="252"/>
      <c r="E19" s="252"/>
      <c r="F19" s="248"/>
      <c r="G19" s="248"/>
      <c r="H19" s="255"/>
      <c r="I19" s="248"/>
      <c r="J19" s="265"/>
      <c r="K19" s="123">
        <v>10</v>
      </c>
      <c r="L19" s="143" t="s">
        <v>47</v>
      </c>
      <c r="M19" s="267"/>
      <c r="N19" s="269"/>
      <c r="O19" s="271"/>
      <c r="P19" s="233"/>
      <c r="Q19" s="248"/>
      <c r="R19" s="248"/>
      <c r="S19" s="248"/>
      <c r="T19" s="248"/>
      <c r="U19" s="248"/>
      <c r="V19" s="248"/>
      <c r="W19" s="248"/>
      <c r="X19" s="248"/>
      <c r="Y19" s="248"/>
      <c r="Z19" s="248"/>
      <c r="AA19" s="248"/>
      <c r="AB19" s="248"/>
      <c r="AC19" s="248"/>
      <c r="AD19" s="248"/>
      <c r="AE19" s="248"/>
      <c r="AF19" s="248"/>
      <c r="AG19" s="248"/>
      <c r="AH19" s="248"/>
      <c r="AI19" s="248"/>
      <c r="AJ19" s="273"/>
      <c r="AK19" s="271"/>
      <c r="AL19" s="276"/>
      <c r="AM19" s="279"/>
      <c r="AN19" s="125">
        <v>10</v>
      </c>
      <c r="AO19" s="143" t="s">
        <v>56</v>
      </c>
      <c r="AP19" s="144"/>
      <c r="AQ19" s="144"/>
      <c r="AR19" s="144"/>
      <c r="AS19" s="144"/>
      <c r="AT19" s="144"/>
      <c r="AU19" s="144"/>
      <c r="AV19" s="144"/>
      <c r="AW19" s="144"/>
      <c r="AX19" s="144"/>
      <c r="AY19" s="144"/>
      <c r="AZ19" s="144"/>
      <c r="BA19" s="144"/>
      <c r="BB19" s="144">
        <f t="shared" si="6"/>
        <v>0</v>
      </c>
      <c r="BC19" s="144" t="str">
        <f t="shared" si="7"/>
        <v>Débil</v>
      </c>
      <c r="BD19" s="144"/>
      <c r="BE19" s="144"/>
      <c r="BF19" s="144" t="str">
        <f t="shared" si="8"/>
        <v/>
      </c>
      <c r="BG19" s="144"/>
      <c r="BH19" s="145" t="str">
        <f t="shared" si="9"/>
        <v/>
      </c>
      <c r="BI19" s="144" t="str">
        <f t="shared" si="10"/>
        <v/>
      </c>
      <c r="BJ19" s="144" t="str">
        <f t="shared" si="11"/>
        <v>SI</v>
      </c>
      <c r="BK19" s="250"/>
      <c r="BL19" s="250"/>
      <c r="BM19" s="282"/>
      <c r="BN19" s="271"/>
      <c r="BO19" s="271"/>
      <c r="BP19" s="276"/>
      <c r="BQ19" s="248"/>
      <c r="BR19" s="444"/>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Q10:BQ19"/>
    <mergeCell ref="BR10:BR19"/>
    <mergeCell ref="BQ6:BR7"/>
    <mergeCell ref="B2:C3"/>
    <mergeCell ref="D2:BR2"/>
    <mergeCell ref="D3:BR3"/>
    <mergeCell ref="B4:C4"/>
    <mergeCell ref="D4:R4"/>
    <mergeCell ref="S4:AR4"/>
    <mergeCell ref="AS4:BH4"/>
    <mergeCell ref="BI4:BR4"/>
    <mergeCell ref="BL10:BL19"/>
    <mergeCell ref="BM10:BM19"/>
    <mergeCell ref="BN10:BN19"/>
    <mergeCell ref="BO10:BO19"/>
    <mergeCell ref="BP10:BP19"/>
    <mergeCell ref="AJ10:AJ19"/>
    <mergeCell ref="AK10:AK19"/>
    <mergeCell ref="AL10:AL19"/>
    <mergeCell ref="AM10:AM19"/>
    <mergeCell ref="BK10:BK19"/>
    <mergeCell ref="AE10:AE19"/>
    <mergeCell ref="AF10:AF19"/>
    <mergeCell ref="AG10:AG19"/>
    <mergeCell ref="AH10:AH19"/>
    <mergeCell ref="AI10:AI19"/>
    <mergeCell ref="Z10:Z19"/>
    <mergeCell ref="AA10:AA19"/>
    <mergeCell ref="AB10:AB19"/>
    <mergeCell ref="AC10:AC19"/>
    <mergeCell ref="AD10:AD19"/>
    <mergeCell ref="U10:U19"/>
    <mergeCell ref="V10:V19"/>
    <mergeCell ref="W10:W19"/>
    <mergeCell ref="X10:X19"/>
    <mergeCell ref="Y10:Y19"/>
    <mergeCell ref="P10:P19"/>
    <mergeCell ref="Q10:Q19"/>
    <mergeCell ref="R10:R19"/>
    <mergeCell ref="S10:S19"/>
    <mergeCell ref="T10:T19"/>
    <mergeCell ref="AM8:AM9"/>
    <mergeCell ref="BQ8:BQ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J8:J9"/>
    <mergeCell ref="N8:P9"/>
    <mergeCell ref="Q8:AI8"/>
    <mergeCell ref="AJ8:AK9"/>
    <mergeCell ref="AL8:AL9"/>
    <mergeCell ref="B7:B9"/>
    <mergeCell ref="C7:C9"/>
    <mergeCell ref="D7:D9"/>
    <mergeCell ref="E7:E9"/>
    <mergeCell ref="F7:J7"/>
    <mergeCell ref="K7:L9"/>
    <mergeCell ref="M7:M9"/>
    <mergeCell ref="N7:AM7"/>
    <mergeCell ref="AN7:AN9"/>
    <mergeCell ref="AO7:AO9"/>
    <mergeCell ref="AP7:AP9"/>
    <mergeCell ref="AQ7:AQ9"/>
    <mergeCell ref="AR7:AR9"/>
    <mergeCell ref="AS7:AS9"/>
    <mergeCell ref="AT7:AT9"/>
    <mergeCell ref="B6:M6"/>
    <mergeCell ref="N6:AM6"/>
    <mergeCell ref="AN6:AT6"/>
    <mergeCell ref="AU6:BL6"/>
    <mergeCell ref="BM6:BP8"/>
    <mergeCell ref="AU7:BA8"/>
    <mergeCell ref="BB7:BC9"/>
    <mergeCell ref="BE7:BF9"/>
    <mergeCell ref="BH7:BI9"/>
    <mergeCell ref="BJ7:BJ9"/>
    <mergeCell ref="BK7:BK9"/>
    <mergeCell ref="BL7:BL9"/>
    <mergeCell ref="F8:F9"/>
    <mergeCell ref="G8:G9"/>
    <mergeCell ref="H8:H9"/>
    <mergeCell ref="I8:I9"/>
  </mergeCells>
  <conditionalFormatting sqref="AL10:AL19 BP10:BP19">
    <cfRule type="containsText" dxfId="165" priority="10" operator="containsText" text="Extremo">
      <formula>NOT(ISERROR(SEARCH("Extremo",AL10)))</formula>
    </cfRule>
    <cfRule type="containsText" dxfId="164" priority="11" operator="containsText" text="Alto">
      <formula>NOT(ISERROR(SEARCH("Alto",AL10)))</formula>
    </cfRule>
    <cfRule type="containsText" dxfId="163" priority="12" operator="containsText" text="Moderado">
      <formula>NOT(ISERROR(SEARCH("Moderado",AL10)))</formula>
    </cfRule>
    <cfRule type="containsText" dxfId="162" priority="13" operator="containsText" text="Bajo">
      <formula>NOT(ISERROR(SEARCH("Bajo",AL10)))</formula>
    </cfRule>
  </conditionalFormatting>
  <conditionalFormatting sqref="BH10:BH19">
    <cfRule type="containsText" dxfId="161" priority="7" operator="containsText" text="FUERTE">
      <formula>NOT(ISERROR(SEARCH("FUERTE",BH10)))</formula>
    </cfRule>
    <cfRule type="containsText" dxfId="160" priority="8" operator="containsText" text="MODERADO">
      <formula>NOT(ISERROR(SEARCH("MODERADO",BH10)))</formula>
    </cfRule>
    <cfRule type="containsText" dxfId="159" priority="9" operator="containsText" text="DÉBIL">
      <formula>NOT(ISERROR(SEARCH("DÉBIL",BH10)))</formula>
    </cfRule>
  </conditionalFormatting>
  <conditionalFormatting sqref="J10">
    <cfRule type="containsText" dxfId="158" priority="5" operator="containsText" text="No es Riesgo de Corrupción">
      <formula>NOT(ISERROR(SEARCH("No es Riesgo de Corrupción",J10)))</formula>
    </cfRule>
    <cfRule type="containsText" dxfId="157" priority="6" operator="containsText" text="Si es Riesgo de Corrupción">
      <formula>NOT(ISERROR(SEARCH("Si es Riesgo de Corrupción",J10)))</formula>
    </cfRule>
  </conditionalFormatting>
  <conditionalFormatting sqref="AM10">
    <cfRule type="containsText" dxfId="156" priority="1" operator="containsText" text="Extremo">
      <formula>NOT(ISERROR(SEARCH("Extremo",AM10)))</formula>
    </cfRule>
    <cfRule type="containsText" dxfId="155" priority="2" operator="containsText" text="Alto">
      <formula>NOT(ISERROR(SEARCH("Alto",AM10)))</formula>
    </cfRule>
    <cfRule type="containsText" dxfId="154" priority="3" operator="containsText" text="Moderado">
      <formula>NOT(ISERROR(SEARCH("Moderado",AM10)))</formula>
    </cfRule>
    <cfRule type="containsText" dxfId="153" priority="4" operator="containsText" text="Bajo">
      <formula>NOT(ISERROR(SEARCH("Bajo",AM10)))</formula>
    </cfRule>
  </conditionalFormatting>
  <dataValidations count="13">
    <dataValidation type="list" allowBlank="1" showInputMessage="1" showErrorMessage="1" sqref="F10:I10 Q10:AI19" xr:uid="{49217C00-A8D1-47AA-9D46-5A091BE1F264}">
      <formula1>"SI,NO"</formula1>
    </dataValidation>
    <dataValidation type="list" allowBlank="1" showInputMessage="1" showErrorMessage="1" sqref="N10" xr:uid="{9D01C8B0-5483-4632-875E-36683E7BBDD1}">
      <formula1>"-,1,2,3,4,5"</formula1>
    </dataValidation>
    <dataValidation type="list" allowBlank="1" showInputMessage="1" showErrorMessage="1" sqref="AQ10:AQ19" xr:uid="{2F1286E0-04CA-4B96-B8D3-0F4FFFF9BD3F}">
      <formula1>"Por Tramite, Diario, Semanal, Quincenal, Mensual, Bimestral, Trimestral, Semestral"</formula1>
    </dataValidation>
    <dataValidation type="list" allowBlank="1" showInputMessage="1" showErrorMessage="1" sqref="AU10:AU19" xr:uid="{BD19C2BC-FD70-43A7-B65B-1B1F18527F24}">
      <formula1>"Asignado,No Asignado"</formula1>
    </dataValidation>
    <dataValidation type="list" allowBlank="1" showInputMessage="1" showErrorMessage="1" sqref="AV10:AV19" xr:uid="{8CF37A77-8CA4-4489-BF3E-F03431AFF0EF}">
      <formula1>"Adecuado,Inadecuado"</formula1>
    </dataValidation>
    <dataValidation type="list" allowBlank="1" showInputMessage="1" showErrorMessage="1" sqref="AW10:AW19" xr:uid="{0B77BD47-A39A-4187-B1DB-DA028137BE43}">
      <formula1>"Oportuna,Inoportuna"</formula1>
    </dataValidation>
    <dataValidation type="list" allowBlank="1" showInputMessage="1" showErrorMessage="1" sqref="AX10:AX19" xr:uid="{301E8110-3BBA-4991-9C29-537B2D249EA3}">
      <formula1>"Prevenir,Detectar,No es un control"</formula1>
    </dataValidation>
    <dataValidation type="list" allowBlank="1" showInputMessage="1" showErrorMessage="1" sqref="AY10:AY19" xr:uid="{6884B237-781B-4118-907C-7D5559675CC8}">
      <formula1>"Confiable,No confiable"</formula1>
    </dataValidation>
    <dataValidation type="list" allowBlank="1" showInputMessage="1" showErrorMessage="1" sqref="AZ10:AZ19" xr:uid="{AE74B29D-2DF5-4936-8449-C696F37B0FA0}">
      <formula1>"Se investigan y resuelven oportunamente,No se investigan y resuelven oportunamente."</formula1>
    </dataValidation>
    <dataValidation type="list" allowBlank="1" showInputMessage="1" showErrorMessage="1" sqref="BA10:BA19" xr:uid="{8EC989F0-9EF6-47C1-A294-F3F05017DDA3}">
      <formula1>"Completa,Incompleta,No existe"</formula1>
    </dataValidation>
    <dataValidation type="list" allowBlank="1" showInputMessage="1" showErrorMessage="1" sqref="BE10:BE19" xr:uid="{6B10F7EC-9E22-41F9-8DF9-2EA978F436CA}">
      <formula1>"Fuerte,Moderado,Débil"</formula1>
    </dataValidation>
    <dataValidation type="list" allowBlank="1" showInputMessage="1" showErrorMessage="1" sqref="AT10:AT19" xr:uid="{B48FBE0A-ED88-4250-B5F7-70E4EFA67C97}">
      <formula1>"Preventivo,Detectivo"</formula1>
    </dataValidation>
    <dataValidation type="list" allowBlank="1" showInputMessage="1" showErrorMessage="1" sqref="B10" xr:uid="{4D7069AE-CB12-46D1-AF86-0500D16ABEBA}">
      <formula1>$B$1047857:$B$1047889</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CC9EF40-3303-4E88-BD87-244333A05776}">
          <x14:formula1>
            <xm:f>'C:\Users\1042348856\Downloads\[Mapa riesgos de corrupcion 2019 SSOAC actualizado a Dic 2019.xlsx]Hoja2'!#REF!</xm:f>
          </x14:formula1>
          <xm:sqref>AM10:AM19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3FE7-CFCE-4DC4-B396-2877F1461CB8}">
  <sheetPr>
    <tabColor theme="4"/>
    <pageSetUpPr fitToPage="1"/>
  </sheetPr>
  <dimension ref="A1:BR1047903"/>
  <sheetViews>
    <sheetView zoomScale="60" zoomScaleNormal="60" zoomScaleSheetLayoutView="50" zoomScalePageLayoutView="30" workbookViewId="0">
      <selection activeCell="C10" sqref="C10:C19"/>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98" customFormat="1" ht="21" customHeight="1" x14ac:dyDescent="0.25">
      <c r="B6" s="365" t="s">
        <v>0</v>
      </c>
      <c r="C6" s="366"/>
      <c r="D6" s="366"/>
      <c r="E6" s="366"/>
      <c r="F6" s="366"/>
      <c r="G6" s="366"/>
      <c r="H6" s="366"/>
      <c r="I6" s="366"/>
      <c r="J6" s="366"/>
      <c r="K6" s="366"/>
      <c r="L6" s="366"/>
      <c r="M6" s="367"/>
      <c r="N6" s="368" t="s">
        <v>1</v>
      </c>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1" t="s">
        <v>461</v>
      </c>
      <c r="AO6" s="372"/>
      <c r="AP6" s="372"/>
      <c r="AQ6" s="372"/>
      <c r="AR6" s="372"/>
      <c r="AS6" s="372"/>
      <c r="AT6" s="372"/>
      <c r="AU6" s="446" t="s">
        <v>69</v>
      </c>
      <c r="AV6" s="372"/>
      <c r="AW6" s="372"/>
      <c r="AX6" s="372"/>
      <c r="AY6" s="372"/>
      <c r="AZ6" s="372"/>
      <c r="BA6" s="372"/>
      <c r="BB6" s="372"/>
      <c r="BC6" s="372"/>
      <c r="BD6" s="372"/>
      <c r="BE6" s="372"/>
      <c r="BF6" s="372"/>
      <c r="BG6" s="372"/>
      <c r="BH6" s="372"/>
      <c r="BI6" s="372"/>
      <c r="BJ6" s="372"/>
      <c r="BK6" s="372"/>
      <c r="BL6" s="373"/>
      <c r="BM6" s="374" t="s">
        <v>74</v>
      </c>
      <c r="BN6" s="375"/>
      <c r="BO6" s="375"/>
      <c r="BP6" s="376"/>
      <c r="BQ6" s="474" t="s">
        <v>4</v>
      </c>
      <c r="BR6" s="380"/>
    </row>
    <row r="7" spans="1:70" s="88" customFormat="1" ht="12.75" customHeight="1" x14ac:dyDescent="0.25">
      <c r="B7" s="162" t="s">
        <v>2</v>
      </c>
      <c r="C7" s="164" t="s">
        <v>49</v>
      </c>
      <c r="D7" s="164" t="s">
        <v>61</v>
      </c>
      <c r="E7" s="164" t="s">
        <v>85</v>
      </c>
      <c r="F7" s="447" t="s">
        <v>46</v>
      </c>
      <c r="G7" s="448"/>
      <c r="H7" s="448"/>
      <c r="I7" s="448"/>
      <c r="J7" s="449"/>
      <c r="K7" s="450" t="s">
        <v>48</v>
      </c>
      <c r="L7" s="401"/>
      <c r="M7" s="406" t="s">
        <v>3</v>
      </c>
      <c r="N7" s="409" t="s">
        <v>72</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1"/>
      <c r="AN7" s="412" t="s">
        <v>52</v>
      </c>
      <c r="AO7" s="396" t="s">
        <v>53</v>
      </c>
      <c r="AP7" s="396" t="s">
        <v>58</v>
      </c>
      <c r="AQ7" s="396" t="s">
        <v>57</v>
      </c>
      <c r="AR7" s="396" t="s">
        <v>63</v>
      </c>
      <c r="AS7" s="396" t="s">
        <v>86</v>
      </c>
      <c r="AT7" s="396" t="s">
        <v>50</v>
      </c>
      <c r="AU7" s="392" t="s">
        <v>51</v>
      </c>
      <c r="AV7" s="386"/>
      <c r="AW7" s="386"/>
      <c r="AX7" s="386"/>
      <c r="AY7" s="386"/>
      <c r="AZ7" s="386"/>
      <c r="BA7" s="391"/>
      <c r="BB7" s="392" t="s">
        <v>54</v>
      </c>
      <c r="BC7" s="391"/>
      <c r="BD7" s="451"/>
      <c r="BE7" s="392" t="s">
        <v>67</v>
      </c>
      <c r="BF7" s="391"/>
      <c r="BG7" s="451"/>
      <c r="BH7" s="392" t="s">
        <v>70</v>
      </c>
      <c r="BI7" s="391"/>
      <c r="BJ7" s="392" t="s">
        <v>68</v>
      </c>
      <c r="BK7" s="393" t="s">
        <v>71</v>
      </c>
      <c r="BL7" s="393" t="s">
        <v>73</v>
      </c>
      <c r="BM7" s="452"/>
      <c r="BN7" s="453"/>
      <c r="BO7" s="453"/>
      <c r="BP7" s="422"/>
      <c r="BQ7" s="475"/>
      <c r="BR7" s="381"/>
    </row>
    <row r="8" spans="1:70" s="88" customFormat="1" ht="15" customHeight="1" x14ac:dyDescent="0.25">
      <c r="B8" s="382"/>
      <c r="C8" s="384"/>
      <c r="D8" s="384"/>
      <c r="E8" s="384"/>
      <c r="F8" s="454" t="s">
        <v>42</v>
      </c>
      <c r="G8" s="454" t="s">
        <v>43</v>
      </c>
      <c r="H8" s="454" t="s">
        <v>44</v>
      </c>
      <c r="I8" s="454" t="s">
        <v>45</v>
      </c>
      <c r="J8" s="455" t="s">
        <v>389</v>
      </c>
      <c r="K8" s="402"/>
      <c r="L8" s="403"/>
      <c r="M8" s="407"/>
      <c r="N8" s="414" t="s">
        <v>5</v>
      </c>
      <c r="O8" s="415"/>
      <c r="P8" s="416"/>
      <c r="Q8" s="456" t="s">
        <v>62</v>
      </c>
      <c r="R8" s="457"/>
      <c r="S8" s="457"/>
      <c r="T8" s="457"/>
      <c r="U8" s="457"/>
      <c r="V8" s="457"/>
      <c r="W8" s="457"/>
      <c r="X8" s="457"/>
      <c r="Y8" s="457"/>
      <c r="Z8" s="457"/>
      <c r="AA8" s="457"/>
      <c r="AB8" s="457"/>
      <c r="AC8" s="457"/>
      <c r="AD8" s="457"/>
      <c r="AE8" s="457"/>
      <c r="AF8" s="457"/>
      <c r="AG8" s="457"/>
      <c r="AH8" s="457"/>
      <c r="AI8" s="458"/>
      <c r="AJ8" s="420" t="s">
        <v>6</v>
      </c>
      <c r="AK8" s="416"/>
      <c r="AL8" s="415" t="s">
        <v>66</v>
      </c>
      <c r="AM8" s="425" t="s">
        <v>80</v>
      </c>
      <c r="AN8" s="412"/>
      <c r="AO8" s="396"/>
      <c r="AP8" s="396"/>
      <c r="AQ8" s="396"/>
      <c r="AR8" s="396"/>
      <c r="AS8" s="396"/>
      <c r="AT8" s="396"/>
      <c r="AU8" s="398"/>
      <c r="AV8" s="399"/>
      <c r="AW8" s="399"/>
      <c r="AX8" s="399"/>
      <c r="AY8" s="399"/>
      <c r="AZ8" s="399"/>
      <c r="BA8" s="400"/>
      <c r="BB8" s="387"/>
      <c r="BC8" s="388"/>
      <c r="BD8" s="128"/>
      <c r="BE8" s="387"/>
      <c r="BF8" s="388"/>
      <c r="BG8" s="128"/>
      <c r="BH8" s="387"/>
      <c r="BI8" s="388"/>
      <c r="BJ8" s="387"/>
      <c r="BK8" s="394"/>
      <c r="BL8" s="394"/>
      <c r="BM8" s="377"/>
      <c r="BN8" s="378"/>
      <c r="BO8" s="378"/>
      <c r="BP8" s="379"/>
      <c r="BQ8" s="423" t="s">
        <v>8</v>
      </c>
      <c r="BR8" s="459" t="s">
        <v>79</v>
      </c>
    </row>
    <row r="9" spans="1:70" s="97" customFormat="1" ht="33.75" customHeight="1" thickBot="1" x14ac:dyDescent="0.3">
      <c r="B9" s="383"/>
      <c r="C9" s="385"/>
      <c r="D9" s="385"/>
      <c r="E9" s="385"/>
      <c r="F9" s="460"/>
      <c r="G9" s="460"/>
      <c r="H9" s="460"/>
      <c r="I9" s="460"/>
      <c r="J9" s="461"/>
      <c r="K9" s="404"/>
      <c r="L9" s="405"/>
      <c r="M9" s="408"/>
      <c r="N9" s="417"/>
      <c r="O9" s="418"/>
      <c r="P9" s="419"/>
      <c r="Q9" s="462">
        <v>1</v>
      </c>
      <c r="R9" s="462">
        <v>2</v>
      </c>
      <c r="S9" s="462">
        <v>3</v>
      </c>
      <c r="T9" s="462">
        <v>4</v>
      </c>
      <c r="U9" s="462">
        <v>5</v>
      </c>
      <c r="V9" s="462">
        <v>6</v>
      </c>
      <c r="W9" s="462">
        <v>7</v>
      </c>
      <c r="X9" s="462">
        <v>8</v>
      </c>
      <c r="Y9" s="462">
        <v>9</v>
      </c>
      <c r="Z9" s="462">
        <v>10</v>
      </c>
      <c r="AA9" s="462">
        <v>11</v>
      </c>
      <c r="AB9" s="462">
        <v>12</v>
      </c>
      <c r="AC9" s="462">
        <v>13</v>
      </c>
      <c r="AD9" s="462">
        <v>14</v>
      </c>
      <c r="AE9" s="462">
        <v>15</v>
      </c>
      <c r="AF9" s="462">
        <v>16</v>
      </c>
      <c r="AG9" s="462">
        <v>17</v>
      </c>
      <c r="AH9" s="462">
        <v>18</v>
      </c>
      <c r="AI9" s="462">
        <v>19</v>
      </c>
      <c r="AJ9" s="421"/>
      <c r="AK9" s="419"/>
      <c r="AL9" s="418"/>
      <c r="AM9" s="426"/>
      <c r="AN9" s="413"/>
      <c r="AO9" s="397"/>
      <c r="AP9" s="397"/>
      <c r="AQ9" s="397"/>
      <c r="AR9" s="397"/>
      <c r="AS9" s="397"/>
      <c r="AT9" s="397"/>
      <c r="AU9" s="130" t="s">
        <v>64</v>
      </c>
      <c r="AV9" s="130" t="s">
        <v>65</v>
      </c>
      <c r="AW9" s="130">
        <v>2</v>
      </c>
      <c r="AX9" s="130">
        <v>3</v>
      </c>
      <c r="AY9" s="130">
        <v>4</v>
      </c>
      <c r="AZ9" s="130">
        <v>5</v>
      </c>
      <c r="BA9" s="130">
        <v>6</v>
      </c>
      <c r="BB9" s="389"/>
      <c r="BC9" s="390"/>
      <c r="BD9" s="129"/>
      <c r="BE9" s="389"/>
      <c r="BF9" s="390"/>
      <c r="BG9" s="129"/>
      <c r="BH9" s="389"/>
      <c r="BI9" s="390"/>
      <c r="BJ9" s="389"/>
      <c r="BK9" s="395"/>
      <c r="BL9" s="395"/>
      <c r="BM9" s="463" t="s">
        <v>5</v>
      </c>
      <c r="BN9" s="464"/>
      <c r="BO9" s="465" t="s">
        <v>6</v>
      </c>
      <c r="BP9" s="465" t="s">
        <v>7</v>
      </c>
      <c r="BQ9" s="424"/>
      <c r="BR9" s="466"/>
    </row>
    <row r="10" spans="1:70" ht="178.5" x14ac:dyDescent="0.25">
      <c r="A10" s="20"/>
      <c r="B10" s="303" t="s">
        <v>16</v>
      </c>
      <c r="C10" s="300" t="s">
        <v>174</v>
      </c>
      <c r="D10" s="306" t="s">
        <v>428</v>
      </c>
      <c r="E10" s="306" t="s">
        <v>429</v>
      </c>
      <c r="F10" s="300" t="s">
        <v>89</v>
      </c>
      <c r="G10" s="300" t="s">
        <v>89</v>
      </c>
      <c r="H10" s="308" t="s">
        <v>89</v>
      </c>
      <c r="I10" s="300" t="s">
        <v>89</v>
      </c>
      <c r="J10" s="263" t="str">
        <f t="shared" ref="J10" si="0">IF(AND((F10="SI"),(G10="SI"),(H10="SI"),(I10="SI")),"Si es Riesgo de Corrupción","No es Riesgo de Corrupción")</f>
        <v>Si es Riesgo de Corrupción</v>
      </c>
      <c r="K10" s="21">
        <v>1</v>
      </c>
      <c r="L10" s="22" t="s">
        <v>430</v>
      </c>
      <c r="M10" s="314" t="s">
        <v>431</v>
      </c>
      <c r="N10" s="316">
        <v>3</v>
      </c>
      <c r="O10" s="270" t="str">
        <f t="shared" ref="O10" si="1">IF(N10=1,"Rara vez",IF(N10=2,"Improbable",IF(N10=3,"Posible",IF(N10=4,"Probable",IF(N10=5,"Casi seguro","← 
Definir el nivel de probabilidad")))))</f>
        <v>Posible</v>
      </c>
      <c r="P10" s="2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300" t="s">
        <v>89</v>
      </c>
      <c r="R10" s="300" t="s">
        <v>89</v>
      </c>
      <c r="S10" s="300" t="s">
        <v>96</v>
      </c>
      <c r="T10" s="300" t="s">
        <v>89</v>
      </c>
      <c r="U10" s="300" t="s">
        <v>89</v>
      </c>
      <c r="V10" s="300" t="s">
        <v>89</v>
      </c>
      <c r="W10" s="300" t="s">
        <v>89</v>
      </c>
      <c r="X10" s="300" t="s">
        <v>96</v>
      </c>
      <c r="Y10" s="300" t="s">
        <v>89</v>
      </c>
      <c r="Z10" s="300" t="s">
        <v>89</v>
      </c>
      <c r="AA10" s="300" t="s">
        <v>89</v>
      </c>
      <c r="AB10" s="300" t="s">
        <v>89</v>
      </c>
      <c r="AC10" s="300" t="s">
        <v>89</v>
      </c>
      <c r="AD10" s="300" t="s">
        <v>89</v>
      </c>
      <c r="AE10" s="300" t="s">
        <v>89</v>
      </c>
      <c r="AF10" s="300" t="s">
        <v>96</v>
      </c>
      <c r="AG10" s="300" t="s">
        <v>89</v>
      </c>
      <c r="AH10" s="300" t="s">
        <v>89</v>
      </c>
      <c r="AI10" s="300" t="s">
        <v>96</v>
      </c>
      <c r="AJ10" s="272">
        <f t="shared" ref="AJ10" si="3">IF(AF10="SI","Impacto Catastrófico por lesoines o perdida de vidas humanas",(COUNTIF(Q10:AE19,"SI")+COUNTIF(AG10:AI19,"SI")))</f>
        <v>15</v>
      </c>
      <c r="AK10" s="270" t="str">
        <f t="shared" ref="AK10" si="4">IF(AJ10=0,"",IF(AND(AJ10&gt;0,AJ10&lt;=5),"Moderado",IF(AND(AJ10&gt;5,AJ10&lt;=11),"Mayor","Catastrófico")))</f>
        <v>Catastrófico</v>
      </c>
      <c r="AL10" s="274" t="str">
        <f t="shared" ref="AL10" si="5">IF(AND(O10="Rara Vez",AK10="Moderado"),"Moderado",IF(AND(O10="Rara Vez",AK10="Mayor"),"Alto",IF(AND(O10="Improbable",AK10="Moderado"),"Moderado",IF(AND(O10="Improbable",AK10="Mayor"),"Alto",IF(AND(O10="Posible",AK10="Moderado"),"Alto",IF(AND(O10="Probable",AK10="Moderado"),"Alto","Extremo"))))))</f>
        <v>Extremo</v>
      </c>
      <c r="AM10" s="277" t="s">
        <v>81</v>
      </c>
      <c r="AN10" s="23">
        <v>1</v>
      </c>
      <c r="AO10" s="22" t="s">
        <v>432</v>
      </c>
      <c r="AP10" s="10" t="s">
        <v>175</v>
      </c>
      <c r="AQ10" s="10" t="s">
        <v>99</v>
      </c>
      <c r="AR10" s="10" t="s">
        <v>176</v>
      </c>
      <c r="AS10" s="10" t="s">
        <v>135</v>
      </c>
      <c r="AT10" s="10" t="s">
        <v>123</v>
      </c>
      <c r="AU10" s="10" t="s">
        <v>103</v>
      </c>
      <c r="AV10" s="10" t="s">
        <v>104</v>
      </c>
      <c r="AW10" s="10" t="s">
        <v>105</v>
      </c>
      <c r="AX10" s="10" t="s">
        <v>106</v>
      </c>
      <c r="AY10" s="10" t="s">
        <v>107</v>
      </c>
      <c r="AZ10" s="10" t="s">
        <v>108</v>
      </c>
      <c r="BA10" s="10" t="s">
        <v>124</v>
      </c>
      <c r="BB10" s="135">
        <f t="shared" ref="BB10:BB19" si="6">IF(AU10="Asignado",15,0)+IF(AV10="Adecuado",15,0)+IF(AW10="Oportuna",15,0)+IF(AX10="Prevenir",15,IF(AX10="Detectar",10,0))+IF(AY10="Confiable",15,0)+IF(AZ10="Se investigan y resuelven oportunamente",15,0)+IF(BA10="Completa",10,IF(BA10="Incompleta",5,0))</f>
        <v>100</v>
      </c>
      <c r="BC10" s="135" t="str">
        <f t="shared" ref="BC10:BC19" si="7">IF(BB10&lt;=85,"Débil",IF(AND(BB10&gt;=86,BB10&lt;=94),"Moderado","Fuerte"))</f>
        <v>Fuerte</v>
      </c>
      <c r="BD10" s="10"/>
      <c r="BE10" s="135" t="s">
        <v>115</v>
      </c>
      <c r="BF10" s="135" t="str">
        <f t="shared" ref="BF10:BF19" si="8">IF(BE10="Débil","No se ejecuta",IF(BE10="Moderado","Algunas veces se ejecuta",IF(BE10="FUERTE","Siempre se ejecuta","")))</f>
        <v>Siempre se ejecuta</v>
      </c>
      <c r="BG10" s="135"/>
      <c r="BH10" s="136"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35">
        <f t="shared" ref="BI10:BI19" si="10">IF(BH10="DÉBIL",0,IF(BH10="MODERADO",50,IF(BH10="FUERTE",100,"")))</f>
        <v>100</v>
      </c>
      <c r="BJ10" s="135" t="str">
        <f t="shared" ref="BJ10:BJ19" si="11">IF(AND(BE10="Fuerte",BC10="Fuerte"),"NO","SI")</f>
        <v>NO</v>
      </c>
      <c r="BK10" s="249" t="str">
        <f>IF(AVERAGE(BI10:BI19)=100,"FUERTE",IF(AND(AVERAGE(BI10:BI19)&lt;=99,AVERAGE(BI10:BI19)&gt;=50),"MODERADA",IF(AVERAGE(BI10:BI19)&lt;50,"DÉBIL",0)))</f>
        <v>MODERADA</v>
      </c>
      <c r="BL10" s="249" t="str">
        <f t="shared" ref="BL10" si="12">IFERROR(IF(BK10="DÉBIL","NO DISMINUYE",IF(AVERAGEIF(AT10:AT19,"Preventivo",BI10:BI19)&gt;=50,"DIRECTAMENTE","NO DISMINUYE")),"NO DISMINUYE")</f>
        <v>DIRECTAMENTE</v>
      </c>
      <c r="BM10" s="280">
        <f t="shared" ref="BM10" si="13">IF(N10=1,1,IF(AND(N10=2,BK10="FUERTE",BL10="DIRECTAMENTE"),N10-1,IF(AND(N10&gt;2,BK10="FUERTE",BL10="DIRECTAMENTE"),N10-2,IF(AND(N10&gt;=2,BK10="MODERADA",BL10="DIRECTAMENTE"),N10-1,N10))))</f>
        <v>2</v>
      </c>
      <c r="BN10" s="270" t="str">
        <f>IF(BM10=1,"Rara vez",IF(BM10=2,"Improbable",IF(BM10=3,"Posible",IF(BM10=4,"Probable",IF(BM10=5,"Casi Seguro",0)))))</f>
        <v>Improbable</v>
      </c>
      <c r="BO10" s="270" t="str">
        <f>AK10</f>
        <v>Catastrófico</v>
      </c>
      <c r="BP10" s="274" t="str">
        <f>IF(AND(BN10="Rara Vez",BO10="Moderado"),"Moderado",IF(AND(BN10="Rara Vez",BO10="Mayor"),"Alto",IF(AND(BN10="Improbable",BO10="Moderado"),"Moderado",IF(AND(BN10="Improbable",BO10="Mayor"),"Alto",IF(AND(BN10="Posible",BO10="Moderado"),"Alto",IF(AND(BN10="Probable",BO10="Moderado"),"Alto","Extremo"))))))</f>
        <v>Extremo</v>
      </c>
      <c r="BQ10" s="494" t="s">
        <v>433</v>
      </c>
      <c r="BR10" s="336"/>
    </row>
    <row r="11" spans="1:70" ht="178.5" x14ac:dyDescent="0.25">
      <c r="A11" s="20"/>
      <c r="B11" s="304"/>
      <c r="C11" s="301"/>
      <c r="D11" s="306"/>
      <c r="E11" s="306"/>
      <c r="F11" s="301"/>
      <c r="G11" s="301"/>
      <c r="H11" s="309"/>
      <c r="I11" s="301"/>
      <c r="J11" s="264"/>
      <c r="K11" s="24">
        <v>2</v>
      </c>
      <c r="L11" s="25" t="s">
        <v>430</v>
      </c>
      <c r="M11" s="314"/>
      <c r="N11" s="316"/>
      <c r="O11" s="270"/>
      <c r="P11" s="232"/>
      <c r="Q11" s="301"/>
      <c r="R11" s="301"/>
      <c r="S11" s="301"/>
      <c r="T11" s="301"/>
      <c r="U11" s="301"/>
      <c r="V11" s="301"/>
      <c r="W11" s="301"/>
      <c r="X11" s="301"/>
      <c r="Y11" s="301"/>
      <c r="Z11" s="301"/>
      <c r="AA11" s="301"/>
      <c r="AB11" s="301"/>
      <c r="AC11" s="301"/>
      <c r="AD11" s="301"/>
      <c r="AE11" s="301"/>
      <c r="AF11" s="301"/>
      <c r="AG11" s="301"/>
      <c r="AH11" s="301"/>
      <c r="AI11" s="301"/>
      <c r="AJ11" s="272"/>
      <c r="AK11" s="270"/>
      <c r="AL11" s="275"/>
      <c r="AM11" s="278"/>
      <c r="AN11" s="26">
        <v>2</v>
      </c>
      <c r="AO11" s="25" t="s">
        <v>434</v>
      </c>
      <c r="AP11" s="16" t="s">
        <v>177</v>
      </c>
      <c r="AQ11" s="16" t="s">
        <v>99</v>
      </c>
      <c r="AR11" s="16" t="s">
        <v>176</v>
      </c>
      <c r="AS11" s="16" t="s">
        <v>135</v>
      </c>
      <c r="AT11" s="16" t="s">
        <v>123</v>
      </c>
      <c r="AU11" s="16" t="s">
        <v>103</v>
      </c>
      <c r="AV11" s="16" t="s">
        <v>104</v>
      </c>
      <c r="AW11" s="16" t="s">
        <v>105</v>
      </c>
      <c r="AX11" s="16" t="s">
        <v>106</v>
      </c>
      <c r="AY11" s="16" t="s">
        <v>107</v>
      </c>
      <c r="AZ11" s="16" t="s">
        <v>108</v>
      </c>
      <c r="BA11" s="16" t="s">
        <v>124</v>
      </c>
      <c r="BB11" s="138">
        <f t="shared" si="6"/>
        <v>100</v>
      </c>
      <c r="BC11" s="138" t="str">
        <f t="shared" si="7"/>
        <v>Fuerte</v>
      </c>
      <c r="BD11" s="16"/>
      <c r="BE11" s="138" t="s">
        <v>115</v>
      </c>
      <c r="BF11" s="138" t="str">
        <f t="shared" si="8"/>
        <v>Siempre se ejecuta</v>
      </c>
      <c r="BG11" s="138"/>
      <c r="BH11" s="139" t="str">
        <f t="shared" si="9"/>
        <v>FUERTE</v>
      </c>
      <c r="BI11" s="138">
        <f t="shared" si="10"/>
        <v>100</v>
      </c>
      <c r="BJ11" s="138" t="str">
        <f t="shared" si="11"/>
        <v>NO</v>
      </c>
      <c r="BK11" s="249"/>
      <c r="BL11" s="249"/>
      <c r="BM11" s="281"/>
      <c r="BN11" s="270"/>
      <c r="BO11" s="270"/>
      <c r="BP11" s="275"/>
      <c r="BQ11" s="301"/>
      <c r="BR11" s="337"/>
    </row>
    <row r="12" spans="1:70" ht="178.5" x14ac:dyDescent="0.25">
      <c r="A12" s="20"/>
      <c r="B12" s="304"/>
      <c r="C12" s="301"/>
      <c r="D12" s="306"/>
      <c r="E12" s="306"/>
      <c r="F12" s="301"/>
      <c r="G12" s="301"/>
      <c r="H12" s="309"/>
      <c r="I12" s="301"/>
      <c r="J12" s="264"/>
      <c r="K12" s="27">
        <v>3</v>
      </c>
      <c r="L12" s="28" t="s">
        <v>430</v>
      </c>
      <c r="M12" s="314"/>
      <c r="N12" s="316"/>
      <c r="O12" s="270"/>
      <c r="P12" s="232"/>
      <c r="Q12" s="301"/>
      <c r="R12" s="301"/>
      <c r="S12" s="301"/>
      <c r="T12" s="301"/>
      <c r="U12" s="301"/>
      <c r="V12" s="301"/>
      <c r="W12" s="301"/>
      <c r="X12" s="301"/>
      <c r="Y12" s="301"/>
      <c r="Z12" s="301"/>
      <c r="AA12" s="301"/>
      <c r="AB12" s="301"/>
      <c r="AC12" s="301"/>
      <c r="AD12" s="301"/>
      <c r="AE12" s="301"/>
      <c r="AF12" s="301"/>
      <c r="AG12" s="301"/>
      <c r="AH12" s="301"/>
      <c r="AI12" s="301"/>
      <c r="AJ12" s="272"/>
      <c r="AK12" s="270"/>
      <c r="AL12" s="275"/>
      <c r="AM12" s="278"/>
      <c r="AN12" s="29">
        <v>3</v>
      </c>
      <c r="AO12" s="28" t="s">
        <v>435</v>
      </c>
      <c r="AP12" s="12" t="s">
        <v>380</v>
      </c>
      <c r="AQ12" s="12" t="s">
        <v>99</v>
      </c>
      <c r="AR12" s="12" t="s">
        <v>391</v>
      </c>
      <c r="AS12" s="12" t="s">
        <v>135</v>
      </c>
      <c r="AT12" s="12" t="s">
        <v>123</v>
      </c>
      <c r="AU12" s="12" t="s">
        <v>103</v>
      </c>
      <c r="AV12" s="12" t="s">
        <v>104</v>
      </c>
      <c r="AW12" s="12" t="s">
        <v>105</v>
      </c>
      <c r="AX12" s="12" t="s">
        <v>106</v>
      </c>
      <c r="AY12" s="12" t="s">
        <v>107</v>
      </c>
      <c r="AZ12" s="12" t="s">
        <v>108</v>
      </c>
      <c r="BA12" s="12" t="s">
        <v>124</v>
      </c>
      <c r="BB12" s="141">
        <f t="shared" si="6"/>
        <v>100</v>
      </c>
      <c r="BC12" s="141" t="str">
        <f t="shared" si="7"/>
        <v>Fuerte</v>
      </c>
      <c r="BD12" s="12"/>
      <c r="BE12" s="141" t="s">
        <v>115</v>
      </c>
      <c r="BF12" s="141" t="str">
        <f t="shared" si="8"/>
        <v>Siempre se ejecuta</v>
      </c>
      <c r="BG12" s="141"/>
      <c r="BH12" s="142" t="str">
        <f t="shared" si="9"/>
        <v>FUERTE</v>
      </c>
      <c r="BI12" s="141">
        <f t="shared" si="10"/>
        <v>100</v>
      </c>
      <c r="BJ12" s="141" t="str">
        <f t="shared" si="11"/>
        <v>NO</v>
      </c>
      <c r="BK12" s="249"/>
      <c r="BL12" s="249"/>
      <c r="BM12" s="281"/>
      <c r="BN12" s="270"/>
      <c r="BO12" s="270"/>
      <c r="BP12" s="275"/>
      <c r="BQ12" s="301"/>
      <c r="BR12" s="337"/>
    </row>
    <row r="13" spans="1:70" ht="204" x14ac:dyDescent="0.25">
      <c r="A13" s="20"/>
      <c r="B13" s="304"/>
      <c r="C13" s="301"/>
      <c r="D13" s="306"/>
      <c r="E13" s="306"/>
      <c r="F13" s="301"/>
      <c r="G13" s="301"/>
      <c r="H13" s="309"/>
      <c r="I13" s="301"/>
      <c r="J13" s="264"/>
      <c r="K13" s="24">
        <v>4</v>
      </c>
      <c r="L13" s="25" t="s">
        <v>390</v>
      </c>
      <c r="M13" s="314"/>
      <c r="N13" s="316"/>
      <c r="O13" s="270"/>
      <c r="P13" s="232"/>
      <c r="Q13" s="301"/>
      <c r="R13" s="301"/>
      <c r="S13" s="301"/>
      <c r="T13" s="301"/>
      <c r="U13" s="301"/>
      <c r="V13" s="301"/>
      <c r="W13" s="301"/>
      <c r="X13" s="301"/>
      <c r="Y13" s="301"/>
      <c r="Z13" s="301"/>
      <c r="AA13" s="301"/>
      <c r="AB13" s="301"/>
      <c r="AC13" s="301"/>
      <c r="AD13" s="301"/>
      <c r="AE13" s="301"/>
      <c r="AF13" s="301"/>
      <c r="AG13" s="301"/>
      <c r="AH13" s="301"/>
      <c r="AI13" s="301"/>
      <c r="AJ13" s="272"/>
      <c r="AK13" s="270"/>
      <c r="AL13" s="275"/>
      <c r="AM13" s="278"/>
      <c r="AN13" s="26">
        <v>4</v>
      </c>
      <c r="AO13" s="25" t="s">
        <v>462</v>
      </c>
      <c r="AP13" s="16" t="s">
        <v>178</v>
      </c>
      <c r="AQ13" s="16" t="s">
        <v>99</v>
      </c>
      <c r="AR13" s="16" t="s">
        <v>392</v>
      </c>
      <c r="AS13" s="16" t="s">
        <v>135</v>
      </c>
      <c r="AT13" s="16" t="s">
        <v>123</v>
      </c>
      <c r="AU13" s="16" t="s">
        <v>103</v>
      </c>
      <c r="AV13" s="16" t="s">
        <v>104</v>
      </c>
      <c r="AW13" s="16" t="s">
        <v>105</v>
      </c>
      <c r="AX13" s="16" t="s">
        <v>106</v>
      </c>
      <c r="AY13" s="16" t="s">
        <v>107</v>
      </c>
      <c r="AZ13" s="16" t="s">
        <v>108</v>
      </c>
      <c r="BA13" s="16" t="s">
        <v>124</v>
      </c>
      <c r="BB13" s="138">
        <f t="shared" si="6"/>
        <v>100</v>
      </c>
      <c r="BC13" s="138" t="str">
        <f t="shared" si="7"/>
        <v>Fuerte</v>
      </c>
      <c r="BD13" s="16"/>
      <c r="BE13" s="138" t="s">
        <v>115</v>
      </c>
      <c r="BF13" s="138" t="str">
        <f t="shared" si="8"/>
        <v>Siempre se ejecuta</v>
      </c>
      <c r="BG13" s="138"/>
      <c r="BH13" s="139" t="str">
        <f t="shared" si="9"/>
        <v>FUERTE</v>
      </c>
      <c r="BI13" s="138">
        <f t="shared" si="10"/>
        <v>100</v>
      </c>
      <c r="BJ13" s="138" t="str">
        <f t="shared" si="11"/>
        <v>NO</v>
      </c>
      <c r="BK13" s="249"/>
      <c r="BL13" s="249"/>
      <c r="BM13" s="281"/>
      <c r="BN13" s="270"/>
      <c r="BO13" s="270"/>
      <c r="BP13" s="275"/>
      <c r="BQ13" s="301"/>
      <c r="BR13" s="337"/>
    </row>
    <row r="14" spans="1:70" ht="165.75" x14ac:dyDescent="0.25">
      <c r="A14" s="20"/>
      <c r="B14" s="304"/>
      <c r="C14" s="301"/>
      <c r="D14" s="306"/>
      <c r="E14" s="306"/>
      <c r="F14" s="301"/>
      <c r="G14" s="301"/>
      <c r="H14" s="309"/>
      <c r="I14" s="301"/>
      <c r="J14" s="264"/>
      <c r="K14" s="27">
        <v>5</v>
      </c>
      <c r="L14" s="28" t="s">
        <v>430</v>
      </c>
      <c r="M14" s="314"/>
      <c r="N14" s="316"/>
      <c r="O14" s="270"/>
      <c r="P14" s="232"/>
      <c r="Q14" s="301"/>
      <c r="R14" s="301"/>
      <c r="S14" s="301"/>
      <c r="T14" s="301"/>
      <c r="U14" s="301"/>
      <c r="V14" s="301"/>
      <c r="W14" s="301"/>
      <c r="X14" s="301"/>
      <c r="Y14" s="301"/>
      <c r="Z14" s="301"/>
      <c r="AA14" s="301"/>
      <c r="AB14" s="301"/>
      <c r="AC14" s="301"/>
      <c r="AD14" s="301"/>
      <c r="AE14" s="301"/>
      <c r="AF14" s="301"/>
      <c r="AG14" s="301"/>
      <c r="AH14" s="301"/>
      <c r="AI14" s="301"/>
      <c r="AJ14" s="272"/>
      <c r="AK14" s="270"/>
      <c r="AL14" s="275"/>
      <c r="AM14" s="278"/>
      <c r="AN14" s="29">
        <v>5</v>
      </c>
      <c r="AO14" s="28" t="s">
        <v>436</v>
      </c>
      <c r="AP14" s="12" t="s">
        <v>179</v>
      </c>
      <c r="AQ14" s="12" t="s">
        <v>99</v>
      </c>
      <c r="AR14" s="12" t="s">
        <v>379</v>
      </c>
      <c r="AS14" s="12" t="s">
        <v>376</v>
      </c>
      <c r="AT14" s="12" t="s">
        <v>123</v>
      </c>
      <c r="AU14" s="12" t="s">
        <v>103</v>
      </c>
      <c r="AV14" s="12" t="s">
        <v>104</v>
      </c>
      <c r="AW14" s="12" t="s">
        <v>105</v>
      </c>
      <c r="AX14" s="12" t="s">
        <v>106</v>
      </c>
      <c r="AY14" s="12" t="s">
        <v>107</v>
      </c>
      <c r="AZ14" s="12" t="s">
        <v>108</v>
      </c>
      <c r="BA14" s="12" t="s">
        <v>124</v>
      </c>
      <c r="BB14" s="141">
        <f t="shared" si="6"/>
        <v>100</v>
      </c>
      <c r="BC14" s="141" t="str">
        <f t="shared" si="7"/>
        <v>Fuerte</v>
      </c>
      <c r="BD14" s="12"/>
      <c r="BE14" s="141" t="s">
        <v>115</v>
      </c>
      <c r="BF14" s="141" t="str">
        <f t="shared" si="8"/>
        <v>Siempre se ejecuta</v>
      </c>
      <c r="BG14" s="141"/>
      <c r="BH14" s="142" t="str">
        <f t="shared" si="9"/>
        <v>FUERTE</v>
      </c>
      <c r="BI14" s="141">
        <f t="shared" si="10"/>
        <v>100</v>
      </c>
      <c r="BJ14" s="141" t="str">
        <f t="shared" si="11"/>
        <v>NO</v>
      </c>
      <c r="BK14" s="249"/>
      <c r="BL14" s="249"/>
      <c r="BM14" s="281"/>
      <c r="BN14" s="270"/>
      <c r="BO14" s="270"/>
      <c r="BP14" s="275"/>
      <c r="BQ14" s="301"/>
      <c r="BR14" s="337"/>
    </row>
    <row r="15" spans="1:70" ht="191.25" x14ac:dyDescent="0.25">
      <c r="A15" s="20"/>
      <c r="B15" s="304"/>
      <c r="C15" s="301"/>
      <c r="D15" s="306"/>
      <c r="E15" s="306"/>
      <c r="F15" s="301"/>
      <c r="G15" s="301"/>
      <c r="H15" s="309"/>
      <c r="I15" s="301"/>
      <c r="J15" s="264"/>
      <c r="K15" s="24">
        <v>6</v>
      </c>
      <c r="L15" s="25" t="s">
        <v>430</v>
      </c>
      <c r="M15" s="314"/>
      <c r="N15" s="316"/>
      <c r="O15" s="270"/>
      <c r="P15" s="232"/>
      <c r="Q15" s="301"/>
      <c r="R15" s="301"/>
      <c r="S15" s="301"/>
      <c r="T15" s="301"/>
      <c r="U15" s="301"/>
      <c r="V15" s="301"/>
      <c r="W15" s="301"/>
      <c r="X15" s="301"/>
      <c r="Y15" s="301"/>
      <c r="Z15" s="301"/>
      <c r="AA15" s="301"/>
      <c r="AB15" s="301"/>
      <c r="AC15" s="301"/>
      <c r="AD15" s="301"/>
      <c r="AE15" s="301"/>
      <c r="AF15" s="301"/>
      <c r="AG15" s="301"/>
      <c r="AH15" s="301"/>
      <c r="AI15" s="301"/>
      <c r="AJ15" s="272"/>
      <c r="AK15" s="270"/>
      <c r="AL15" s="275"/>
      <c r="AM15" s="278"/>
      <c r="AN15" s="26">
        <v>6</v>
      </c>
      <c r="AO15" s="25" t="s">
        <v>437</v>
      </c>
      <c r="AP15" s="16" t="s">
        <v>401</v>
      </c>
      <c r="AQ15" s="16" t="s">
        <v>99</v>
      </c>
      <c r="AR15" s="16" t="s">
        <v>180</v>
      </c>
      <c r="AS15" s="16" t="s">
        <v>135</v>
      </c>
      <c r="AT15" s="16" t="s">
        <v>123</v>
      </c>
      <c r="AU15" s="16" t="s">
        <v>103</v>
      </c>
      <c r="AV15" s="16" t="s">
        <v>104</v>
      </c>
      <c r="AW15" s="16" t="s">
        <v>105</v>
      </c>
      <c r="AX15" s="16" t="s">
        <v>106</v>
      </c>
      <c r="AY15" s="16" t="s">
        <v>107</v>
      </c>
      <c r="AZ15" s="16" t="s">
        <v>108</v>
      </c>
      <c r="BA15" s="16" t="s">
        <v>124</v>
      </c>
      <c r="BB15" s="138">
        <f t="shared" si="6"/>
        <v>100</v>
      </c>
      <c r="BC15" s="138" t="str">
        <f t="shared" si="7"/>
        <v>Fuerte</v>
      </c>
      <c r="BD15" s="16"/>
      <c r="BE15" s="138" t="s">
        <v>127</v>
      </c>
      <c r="BF15" s="138" t="str">
        <f t="shared" si="8"/>
        <v>Algunas veces se ejecuta</v>
      </c>
      <c r="BG15" s="138"/>
      <c r="BH15" s="139" t="str">
        <f t="shared" si="9"/>
        <v>MODERADO</v>
      </c>
      <c r="BI15" s="138">
        <f t="shared" si="10"/>
        <v>50</v>
      </c>
      <c r="BJ15" s="138" t="str">
        <f t="shared" si="11"/>
        <v>SI</v>
      </c>
      <c r="BK15" s="249"/>
      <c r="BL15" s="249"/>
      <c r="BM15" s="281"/>
      <c r="BN15" s="270"/>
      <c r="BO15" s="270"/>
      <c r="BP15" s="275"/>
      <c r="BQ15" s="301"/>
      <c r="BR15" s="337"/>
    </row>
    <row r="16" spans="1:70" ht="165.75" x14ac:dyDescent="0.25">
      <c r="A16" s="20"/>
      <c r="B16" s="304"/>
      <c r="C16" s="301"/>
      <c r="D16" s="306"/>
      <c r="E16" s="306"/>
      <c r="F16" s="301"/>
      <c r="G16" s="301"/>
      <c r="H16" s="309"/>
      <c r="I16" s="301"/>
      <c r="J16" s="264"/>
      <c r="K16" s="27">
        <v>7</v>
      </c>
      <c r="L16" s="28" t="s">
        <v>430</v>
      </c>
      <c r="M16" s="314"/>
      <c r="N16" s="316"/>
      <c r="O16" s="270"/>
      <c r="P16" s="232"/>
      <c r="Q16" s="301"/>
      <c r="R16" s="301"/>
      <c r="S16" s="301"/>
      <c r="T16" s="301"/>
      <c r="U16" s="301"/>
      <c r="V16" s="301"/>
      <c r="W16" s="301"/>
      <c r="X16" s="301"/>
      <c r="Y16" s="301"/>
      <c r="Z16" s="301"/>
      <c r="AA16" s="301"/>
      <c r="AB16" s="301"/>
      <c r="AC16" s="301"/>
      <c r="AD16" s="301"/>
      <c r="AE16" s="301"/>
      <c r="AF16" s="301"/>
      <c r="AG16" s="301"/>
      <c r="AH16" s="301"/>
      <c r="AI16" s="301"/>
      <c r="AJ16" s="272"/>
      <c r="AK16" s="270"/>
      <c r="AL16" s="275"/>
      <c r="AM16" s="278"/>
      <c r="AN16" s="29">
        <v>7</v>
      </c>
      <c r="AO16" s="28" t="s">
        <v>438</v>
      </c>
      <c r="AP16" s="12" t="s">
        <v>378</v>
      </c>
      <c r="AQ16" s="12" t="s">
        <v>99</v>
      </c>
      <c r="AR16" s="12" t="s">
        <v>377</v>
      </c>
      <c r="AS16" s="12" t="s">
        <v>376</v>
      </c>
      <c r="AT16" s="12" t="s">
        <v>123</v>
      </c>
      <c r="AU16" s="12" t="s">
        <v>103</v>
      </c>
      <c r="AV16" s="12" t="s">
        <v>104</v>
      </c>
      <c r="AW16" s="12" t="s">
        <v>105</v>
      </c>
      <c r="AX16" s="12" t="s">
        <v>106</v>
      </c>
      <c r="AY16" s="12" t="s">
        <v>107</v>
      </c>
      <c r="AZ16" s="12" t="s">
        <v>108</v>
      </c>
      <c r="BA16" s="12" t="s">
        <v>124</v>
      </c>
      <c r="BB16" s="141">
        <f t="shared" si="6"/>
        <v>100</v>
      </c>
      <c r="BC16" s="141" t="str">
        <f t="shared" si="7"/>
        <v>Fuerte</v>
      </c>
      <c r="BD16" s="12"/>
      <c r="BE16" s="141" t="s">
        <v>115</v>
      </c>
      <c r="BF16" s="141" t="str">
        <f t="shared" si="8"/>
        <v>Siempre se ejecuta</v>
      </c>
      <c r="BG16" s="141"/>
      <c r="BH16" s="142" t="str">
        <f t="shared" si="9"/>
        <v>FUERTE</v>
      </c>
      <c r="BI16" s="141">
        <f t="shared" si="10"/>
        <v>100</v>
      </c>
      <c r="BJ16" s="141" t="str">
        <f t="shared" si="11"/>
        <v>NO</v>
      </c>
      <c r="BK16" s="249"/>
      <c r="BL16" s="249"/>
      <c r="BM16" s="281"/>
      <c r="BN16" s="270"/>
      <c r="BO16" s="270"/>
      <c r="BP16" s="275"/>
      <c r="BQ16" s="301"/>
      <c r="BR16" s="337"/>
    </row>
    <row r="17" spans="1:70" ht="23.25" customHeight="1" x14ac:dyDescent="0.25">
      <c r="A17" s="20"/>
      <c r="B17" s="304"/>
      <c r="C17" s="301"/>
      <c r="D17" s="306"/>
      <c r="E17" s="306"/>
      <c r="F17" s="301"/>
      <c r="G17" s="301"/>
      <c r="H17" s="309"/>
      <c r="I17" s="301"/>
      <c r="J17" s="264"/>
      <c r="K17" s="24">
        <v>8</v>
      </c>
      <c r="L17" s="25" t="s">
        <v>47</v>
      </c>
      <c r="M17" s="314"/>
      <c r="N17" s="316"/>
      <c r="O17" s="270"/>
      <c r="P17" s="232"/>
      <c r="Q17" s="301"/>
      <c r="R17" s="301"/>
      <c r="S17" s="301"/>
      <c r="T17" s="301"/>
      <c r="U17" s="301"/>
      <c r="V17" s="301"/>
      <c r="W17" s="301"/>
      <c r="X17" s="301"/>
      <c r="Y17" s="301"/>
      <c r="Z17" s="301"/>
      <c r="AA17" s="301"/>
      <c r="AB17" s="301"/>
      <c r="AC17" s="301"/>
      <c r="AD17" s="301"/>
      <c r="AE17" s="301"/>
      <c r="AF17" s="301"/>
      <c r="AG17" s="301"/>
      <c r="AH17" s="301"/>
      <c r="AI17" s="301"/>
      <c r="AJ17" s="272"/>
      <c r="AK17" s="270"/>
      <c r="AL17" s="275"/>
      <c r="AM17" s="278"/>
      <c r="AN17" s="26">
        <v>8</v>
      </c>
      <c r="AO17" s="25"/>
      <c r="AP17" s="16"/>
      <c r="AQ17" s="16"/>
      <c r="AR17" s="16"/>
      <c r="AS17" s="16"/>
      <c r="AT17" s="16"/>
      <c r="AU17" s="16"/>
      <c r="AV17" s="16"/>
      <c r="AW17" s="16"/>
      <c r="AX17" s="16"/>
      <c r="AY17" s="16"/>
      <c r="AZ17" s="16"/>
      <c r="BA17" s="16"/>
      <c r="BB17" s="138">
        <f t="shared" si="6"/>
        <v>0</v>
      </c>
      <c r="BC17" s="138" t="str">
        <f t="shared" si="7"/>
        <v>Débil</v>
      </c>
      <c r="BD17" s="16"/>
      <c r="BE17" s="138"/>
      <c r="BF17" s="138" t="str">
        <f t="shared" si="8"/>
        <v/>
      </c>
      <c r="BG17" s="138"/>
      <c r="BH17" s="139" t="str">
        <f t="shared" si="9"/>
        <v/>
      </c>
      <c r="BI17" s="138" t="str">
        <f t="shared" si="10"/>
        <v/>
      </c>
      <c r="BJ17" s="138" t="str">
        <f t="shared" si="11"/>
        <v>SI</v>
      </c>
      <c r="BK17" s="249"/>
      <c r="BL17" s="249"/>
      <c r="BM17" s="281"/>
      <c r="BN17" s="270"/>
      <c r="BO17" s="270"/>
      <c r="BP17" s="275"/>
      <c r="BQ17" s="301"/>
      <c r="BR17" s="337"/>
    </row>
    <row r="18" spans="1:70" ht="23.25" customHeight="1" x14ac:dyDescent="0.25">
      <c r="A18" s="20"/>
      <c r="B18" s="304"/>
      <c r="C18" s="301"/>
      <c r="D18" s="306"/>
      <c r="E18" s="306"/>
      <c r="F18" s="301"/>
      <c r="G18" s="301"/>
      <c r="H18" s="309"/>
      <c r="I18" s="301"/>
      <c r="J18" s="264"/>
      <c r="K18" s="27">
        <v>9</v>
      </c>
      <c r="L18" s="28" t="s">
        <v>47</v>
      </c>
      <c r="M18" s="314"/>
      <c r="N18" s="316"/>
      <c r="O18" s="270"/>
      <c r="P18" s="232"/>
      <c r="Q18" s="301"/>
      <c r="R18" s="301"/>
      <c r="S18" s="301"/>
      <c r="T18" s="301"/>
      <c r="U18" s="301"/>
      <c r="V18" s="301"/>
      <c r="W18" s="301"/>
      <c r="X18" s="301"/>
      <c r="Y18" s="301"/>
      <c r="Z18" s="301"/>
      <c r="AA18" s="301"/>
      <c r="AB18" s="301"/>
      <c r="AC18" s="301"/>
      <c r="AD18" s="301"/>
      <c r="AE18" s="301"/>
      <c r="AF18" s="301"/>
      <c r="AG18" s="301"/>
      <c r="AH18" s="301"/>
      <c r="AI18" s="301"/>
      <c r="AJ18" s="272"/>
      <c r="AK18" s="270"/>
      <c r="AL18" s="275"/>
      <c r="AM18" s="278"/>
      <c r="AN18" s="29">
        <v>9</v>
      </c>
      <c r="AO18" s="28"/>
      <c r="AP18" s="12"/>
      <c r="AQ18" s="12"/>
      <c r="AR18" s="12"/>
      <c r="AS18" s="12"/>
      <c r="AT18" s="12"/>
      <c r="AU18" s="12"/>
      <c r="AV18" s="12"/>
      <c r="AW18" s="12"/>
      <c r="AX18" s="12"/>
      <c r="AY18" s="12"/>
      <c r="AZ18" s="12"/>
      <c r="BA18" s="12"/>
      <c r="BB18" s="141">
        <f t="shared" si="6"/>
        <v>0</v>
      </c>
      <c r="BC18" s="141" t="str">
        <f t="shared" si="7"/>
        <v>Débil</v>
      </c>
      <c r="BD18" s="12"/>
      <c r="BE18" s="141"/>
      <c r="BF18" s="141" t="str">
        <f t="shared" si="8"/>
        <v/>
      </c>
      <c r="BG18" s="141"/>
      <c r="BH18" s="142" t="str">
        <f t="shared" si="9"/>
        <v/>
      </c>
      <c r="BI18" s="141" t="str">
        <f t="shared" si="10"/>
        <v/>
      </c>
      <c r="BJ18" s="141" t="str">
        <f t="shared" si="11"/>
        <v>SI</v>
      </c>
      <c r="BK18" s="249"/>
      <c r="BL18" s="249"/>
      <c r="BM18" s="281"/>
      <c r="BN18" s="270"/>
      <c r="BO18" s="270"/>
      <c r="BP18" s="275"/>
      <c r="BQ18" s="301"/>
      <c r="BR18" s="337"/>
    </row>
    <row r="19" spans="1:70" ht="23.25" customHeight="1" thickBot="1" x14ac:dyDescent="0.3">
      <c r="A19" s="20"/>
      <c r="B19" s="305"/>
      <c r="C19" s="302"/>
      <c r="D19" s="307"/>
      <c r="E19" s="307"/>
      <c r="F19" s="302"/>
      <c r="G19" s="302"/>
      <c r="H19" s="310"/>
      <c r="I19" s="302"/>
      <c r="J19" s="265"/>
      <c r="K19" s="30">
        <v>10</v>
      </c>
      <c r="L19" s="31" t="s">
        <v>47</v>
      </c>
      <c r="M19" s="315"/>
      <c r="N19" s="317"/>
      <c r="O19" s="271"/>
      <c r="P19" s="233"/>
      <c r="Q19" s="302"/>
      <c r="R19" s="302"/>
      <c r="S19" s="302"/>
      <c r="T19" s="302"/>
      <c r="U19" s="302"/>
      <c r="V19" s="302"/>
      <c r="W19" s="302"/>
      <c r="X19" s="302"/>
      <c r="Y19" s="302"/>
      <c r="Z19" s="302"/>
      <c r="AA19" s="302"/>
      <c r="AB19" s="302"/>
      <c r="AC19" s="302"/>
      <c r="AD19" s="302"/>
      <c r="AE19" s="302"/>
      <c r="AF19" s="302"/>
      <c r="AG19" s="302"/>
      <c r="AH19" s="302"/>
      <c r="AI19" s="302"/>
      <c r="AJ19" s="273"/>
      <c r="AK19" s="271"/>
      <c r="AL19" s="276"/>
      <c r="AM19" s="279"/>
      <c r="AN19" s="32">
        <v>10</v>
      </c>
      <c r="AO19" s="31"/>
      <c r="AP19" s="18"/>
      <c r="AQ19" s="18"/>
      <c r="AR19" s="18"/>
      <c r="AS19" s="18"/>
      <c r="AT19" s="18"/>
      <c r="AU19" s="18"/>
      <c r="AV19" s="18"/>
      <c r="AW19" s="18"/>
      <c r="AX19" s="18"/>
      <c r="AY19" s="18"/>
      <c r="AZ19" s="18"/>
      <c r="BA19" s="18"/>
      <c r="BB19" s="144">
        <f t="shared" si="6"/>
        <v>0</v>
      </c>
      <c r="BC19" s="144" t="str">
        <f t="shared" si="7"/>
        <v>Débil</v>
      </c>
      <c r="BD19" s="18"/>
      <c r="BE19" s="144"/>
      <c r="BF19" s="144" t="str">
        <f t="shared" si="8"/>
        <v/>
      </c>
      <c r="BG19" s="144"/>
      <c r="BH19" s="145" t="str">
        <f t="shared" si="9"/>
        <v/>
      </c>
      <c r="BI19" s="144" t="str">
        <f t="shared" si="10"/>
        <v/>
      </c>
      <c r="BJ19" s="144" t="str">
        <f t="shared" si="11"/>
        <v>SI</v>
      </c>
      <c r="BK19" s="250"/>
      <c r="BL19" s="250"/>
      <c r="BM19" s="282"/>
      <c r="BN19" s="271"/>
      <c r="BO19" s="271"/>
      <c r="BP19" s="276"/>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AM8:AM9"/>
    <mergeCell ref="BQ8:BQ9"/>
    <mergeCell ref="BR8:BR9"/>
    <mergeCell ref="BM9:BN9"/>
    <mergeCell ref="B2:C3"/>
    <mergeCell ref="D2:BR2"/>
    <mergeCell ref="D3:BR3"/>
    <mergeCell ref="B4:C4"/>
    <mergeCell ref="D4:R4"/>
    <mergeCell ref="S4:AR4"/>
    <mergeCell ref="AS4:BH4"/>
    <mergeCell ref="BI4:BR4"/>
    <mergeCell ref="J8:J9"/>
    <mergeCell ref="N8:P9"/>
    <mergeCell ref="Q8:AI8"/>
    <mergeCell ref="AJ8:AK9"/>
    <mergeCell ref="AL8:AL9"/>
    <mergeCell ref="BQ6:BR7"/>
    <mergeCell ref="B7:B9"/>
    <mergeCell ref="C7:C9"/>
    <mergeCell ref="D7:D9"/>
    <mergeCell ref="E7:E9"/>
    <mergeCell ref="F7:J7"/>
    <mergeCell ref="K7:L9"/>
    <mergeCell ref="M7:M9"/>
    <mergeCell ref="N7:AM7"/>
    <mergeCell ref="AN7:AN9"/>
    <mergeCell ref="AO7:AO9"/>
    <mergeCell ref="AP7:AP9"/>
    <mergeCell ref="AQ7:AQ9"/>
    <mergeCell ref="AR7:AR9"/>
    <mergeCell ref="AS7:AS9"/>
    <mergeCell ref="AT7:AT9"/>
    <mergeCell ref="B6:M6"/>
    <mergeCell ref="N6:AM6"/>
    <mergeCell ref="AN6:AT6"/>
    <mergeCell ref="AU6:BL6"/>
    <mergeCell ref="BM6:BP8"/>
    <mergeCell ref="AU7:BA8"/>
    <mergeCell ref="BB7:BC9"/>
    <mergeCell ref="BE7:BF9"/>
    <mergeCell ref="BH7:BI9"/>
    <mergeCell ref="BJ7:BJ9"/>
    <mergeCell ref="BK7:BK9"/>
    <mergeCell ref="BL7:BL9"/>
    <mergeCell ref="F8:F9"/>
    <mergeCell ref="G8:G9"/>
    <mergeCell ref="H8:H9"/>
    <mergeCell ref="I8:I9"/>
    <mergeCell ref="BR10:BR19"/>
    <mergeCell ref="BL10:BL19"/>
    <mergeCell ref="BM10:BM19"/>
    <mergeCell ref="BN10:BN19"/>
    <mergeCell ref="BO10:BO19"/>
    <mergeCell ref="BP10:BP19"/>
    <mergeCell ref="BQ10:BQ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AB10:AB19"/>
    <mergeCell ref="Q10:Q19"/>
    <mergeCell ref="R10:R19"/>
    <mergeCell ref="S10:S19"/>
    <mergeCell ref="T10:T19"/>
    <mergeCell ref="U10:U19"/>
    <mergeCell ref="V10:V19"/>
    <mergeCell ref="W10:W19"/>
    <mergeCell ref="X10:X19"/>
    <mergeCell ref="Y10:Y19"/>
    <mergeCell ref="Z10:Z19"/>
    <mergeCell ref="AA10:AA19"/>
    <mergeCell ref="P10:P19"/>
    <mergeCell ref="B10:B19"/>
    <mergeCell ref="C10:C19"/>
    <mergeCell ref="D10:D19"/>
    <mergeCell ref="E10:E19"/>
    <mergeCell ref="F10:F19"/>
    <mergeCell ref="G10:G19"/>
    <mergeCell ref="H10:H19"/>
    <mergeCell ref="I10:I19"/>
    <mergeCell ref="J10:J19"/>
    <mergeCell ref="M10:M19"/>
    <mergeCell ref="N10:N19"/>
    <mergeCell ref="O10:O19"/>
  </mergeCells>
  <conditionalFormatting sqref="J10">
    <cfRule type="containsText" dxfId="152" priority="16" operator="containsText" text="No es Riesgo de Corrupción">
      <formula>NOT(ISERROR(SEARCH("No es Riesgo de Corrupción",J10)))</formula>
    </cfRule>
    <cfRule type="containsText" dxfId="151" priority="17" operator="containsText" text="Si es Riesgo de Corrupción">
      <formula>NOT(ISERROR(SEARCH("Si es Riesgo de Corrupción",J10)))</formula>
    </cfRule>
  </conditionalFormatting>
  <conditionalFormatting sqref="AL10:AL19">
    <cfRule type="containsText" dxfId="150" priority="12" operator="containsText" text="Extremo">
      <formula>NOT(ISERROR(SEARCH("Extremo",AL10)))</formula>
    </cfRule>
    <cfRule type="containsText" dxfId="149" priority="13" operator="containsText" text="Alto">
      <formula>NOT(ISERROR(SEARCH("Alto",AL10)))</formula>
    </cfRule>
    <cfRule type="containsText" dxfId="148" priority="14" operator="containsText" text="Moderado">
      <formula>NOT(ISERROR(SEARCH("Moderado",AL10)))</formula>
    </cfRule>
    <cfRule type="containsText" dxfId="147" priority="15" operator="containsText" text="Bajo">
      <formula>NOT(ISERROR(SEARCH("Bajo",AL10)))</formula>
    </cfRule>
  </conditionalFormatting>
  <conditionalFormatting sqref="AM10">
    <cfRule type="containsText" dxfId="146" priority="8" operator="containsText" text="Extremo">
      <formula>NOT(ISERROR(SEARCH("Extremo",AM10)))</formula>
    </cfRule>
    <cfRule type="containsText" dxfId="145" priority="9" operator="containsText" text="Alto">
      <formula>NOT(ISERROR(SEARCH("Alto",AM10)))</formula>
    </cfRule>
    <cfRule type="containsText" dxfId="144" priority="10" operator="containsText" text="Moderado">
      <formula>NOT(ISERROR(SEARCH("Moderado",AM10)))</formula>
    </cfRule>
    <cfRule type="containsText" dxfId="143" priority="11" operator="containsText" text="Bajo">
      <formula>NOT(ISERROR(SEARCH("Bajo",AM10)))</formula>
    </cfRule>
  </conditionalFormatting>
  <conditionalFormatting sqref="BH10:BH19">
    <cfRule type="containsText" dxfId="142" priority="5" operator="containsText" text="FUERTE">
      <formula>NOT(ISERROR(SEARCH("FUERTE",BH10)))</formula>
    </cfRule>
    <cfRule type="containsText" dxfId="141" priority="6" operator="containsText" text="MODERADO">
      <formula>NOT(ISERROR(SEARCH("MODERADO",BH10)))</formula>
    </cfRule>
    <cfRule type="containsText" dxfId="140" priority="7" operator="containsText" text="DÉBIL">
      <formula>NOT(ISERROR(SEARCH("DÉBIL",BH10)))</formula>
    </cfRule>
  </conditionalFormatting>
  <conditionalFormatting sqref="BP10:BP19">
    <cfRule type="containsText" dxfId="139" priority="1" operator="containsText" text="Extremo">
      <formula>NOT(ISERROR(SEARCH("Extremo",BP10)))</formula>
    </cfRule>
    <cfRule type="containsText" dxfId="138" priority="2" operator="containsText" text="Alto">
      <formula>NOT(ISERROR(SEARCH("Alto",BP10)))</formula>
    </cfRule>
    <cfRule type="containsText" dxfId="137" priority="3" operator="containsText" text="Moderado">
      <formula>NOT(ISERROR(SEARCH("Moderado",BP10)))</formula>
    </cfRule>
    <cfRule type="containsText" dxfId="136" priority="4" operator="containsText" text="Bajo">
      <formula>NOT(ISERROR(SEARCH("Bajo",BP10)))</formula>
    </cfRule>
  </conditionalFormatting>
  <dataValidations count="13">
    <dataValidation type="list" allowBlank="1" showInputMessage="1" showErrorMessage="1" sqref="N10" xr:uid="{58D8C175-FA9F-488D-B324-F9BFC7875D21}">
      <formula1>"-,1,2,3,4,5"</formula1>
    </dataValidation>
    <dataValidation type="list" allowBlank="1" showInputMessage="1" showErrorMessage="1" sqref="F10:I10 Q10:AI19" xr:uid="{41918026-44CF-4D5E-8F96-3C57A9EB7DF1}">
      <formula1>"SI,NO"</formula1>
    </dataValidation>
    <dataValidation type="list" allowBlank="1" showInputMessage="1" showErrorMessage="1" sqref="B10" xr:uid="{7AAD33BD-EDB0-4B00-A029-638B26D71131}">
      <formula1>$B$1047871:$B$1047903</formula1>
    </dataValidation>
    <dataValidation type="list" allowBlank="1" showInputMessage="1" showErrorMessage="1" sqref="AT10:AT19" xr:uid="{1769930F-344F-4B1E-8182-BC4F8EA6D34D}">
      <formula1>"Preventivo,Detectivo"</formula1>
    </dataValidation>
    <dataValidation type="list" allowBlank="1" showInputMessage="1" showErrorMessage="1" sqref="BE10:BE19" xr:uid="{6C98E591-D1B1-4D8B-988E-0726E3710A72}">
      <formula1>"Fuerte,Moderado,Débil"</formula1>
    </dataValidation>
    <dataValidation type="list" allowBlank="1" showInputMessage="1" showErrorMessage="1" sqref="BA10:BA19" xr:uid="{3DC2F430-515A-4DE7-B392-5843B195655D}">
      <formula1>"Completa,Incompleta,No existe"</formula1>
    </dataValidation>
    <dataValidation type="list" allowBlank="1" showInputMessage="1" showErrorMessage="1" sqref="AZ10:AZ19" xr:uid="{5D6984AA-3043-4C12-A2D9-0A83462393C9}">
      <formula1>"Se investigan y resuelven oportunamente,No se investigan y resuelven oportunamente."</formula1>
    </dataValidation>
    <dataValidation type="list" allowBlank="1" showInputMessage="1" showErrorMessage="1" sqref="AY10:AY19" xr:uid="{771AC202-0473-4F7F-A16A-7AF7C6923931}">
      <formula1>"Confiable,No confiable"</formula1>
    </dataValidation>
    <dataValidation type="list" allowBlank="1" showInputMessage="1" showErrorMessage="1" sqref="AX10:AX19" xr:uid="{89A8E143-CAAF-4BF5-9B64-EBA8234D2D7A}">
      <formula1>"Prevenir,Detectar,No es un control"</formula1>
    </dataValidation>
    <dataValidation type="list" allowBlank="1" showInputMessage="1" showErrorMessage="1" sqref="AW10:AW19" xr:uid="{989AD17C-CF91-4EF7-A726-BC939601DDC2}">
      <formula1>"Oportuna,Inoportuna"</formula1>
    </dataValidation>
    <dataValidation type="list" allowBlank="1" showInputMessage="1" showErrorMessage="1" sqref="AV10:AV19" xr:uid="{4F2A1330-33DF-4750-9347-2F4BA0201DD2}">
      <formula1>"Adecuado,Inadecuado"</formula1>
    </dataValidation>
    <dataValidation type="list" allowBlank="1" showInputMessage="1" showErrorMessage="1" sqref="AU10:AU19" xr:uid="{8883B288-CE51-491E-8299-87687D2B0F6C}">
      <formula1>"Asignado,No Asignado"</formula1>
    </dataValidation>
    <dataValidation type="list" allowBlank="1" showInputMessage="1" showErrorMessage="1" sqref="AQ10:AQ19" xr:uid="{4C475738-8890-4BCB-B0C5-699B2DF1EEEE}">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4C1EEF4E-0346-4903-8A2D-0C9CD5E45C9B}">
          <x14:formula1>
            <xm:f>'C:\Users\1042348856\Downloads\[Mapa riesgos de corrupcion 2019 SSOAC actualizado a Dic 2019.xlsx]Hoja2'!#REF!</xm:f>
          </x14:formula1>
          <xm:sqref>AM10:AM19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D643-AEB7-48F2-9193-F271B9130050}">
  <sheetPr>
    <tabColor theme="4"/>
    <pageSetUpPr fitToPage="1"/>
  </sheetPr>
  <dimension ref="A1:BR1047903"/>
  <sheetViews>
    <sheetView zoomScale="60" zoomScaleNormal="6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98" customFormat="1" ht="21" customHeight="1" x14ac:dyDescent="0.25">
      <c r="B6" s="365" t="s">
        <v>0</v>
      </c>
      <c r="C6" s="366"/>
      <c r="D6" s="366"/>
      <c r="E6" s="366"/>
      <c r="F6" s="366"/>
      <c r="G6" s="366"/>
      <c r="H6" s="366"/>
      <c r="I6" s="366"/>
      <c r="J6" s="366"/>
      <c r="K6" s="366"/>
      <c r="L6" s="366"/>
      <c r="M6" s="367"/>
      <c r="N6" s="368" t="s">
        <v>1</v>
      </c>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1" t="s">
        <v>461</v>
      </c>
      <c r="AO6" s="372"/>
      <c r="AP6" s="372"/>
      <c r="AQ6" s="372"/>
      <c r="AR6" s="372"/>
      <c r="AS6" s="372"/>
      <c r="AT6" s="372"/>
      <c r="AU6" s="446" t="s">
        <v>69</v>
      </c>
      <c r="AV6" s="372"/>
      <c r="AW6" s="372"/>
      <c r="AX6" s="372"/>
      <c r="AY6" s="372"/>
      <c r="AZ6" s="372"/>
      <c r="BA6" s="372"/>
      <c r="BB6" s="372"/>
      <c r="BC6" s="372"/>
      <c r="BD6" s="372"/>
      <c r="BE6" s="372"/>
      <c r="BF6" s="372"/>
      <c r="BG6" s="372"/>
      <c r="BH6" s="372"/>
      <c r="BI6" s="372"/>
      <c r="BJ6" s="372"/>
      <c r="BK6" s="372"/>
      <c r="BL6" s="373"/>
      <c r="BM6" s="374" t="s">
        <v>74</v>
      </c>
      <c r="BN6" s="375"/>
      <c r="BO6" s="375"/>
      <c r="BP6" s="376"/>
      <c r="BQ6" s="474" t="s">
        <v>4</v>
      </c>
      <c r="BR6" s="380"/>
    </row>
    <row r="7" spans="1:70" s="88" customFormat="1" ht="12.75" customHeight="1" x14ac:dyDescent="0.25">
      <c r="B7" s="162" t="s">
        <v>2</v>
      </c>
      <c r="C7" s="164" t="s">
        <v>49</v>
      </c>
      <c r="D7" s="164" t="s">
        <v>61</v>
      </c>
      <c r="E7" s="164" t="s">
        <v>85</v>
      </c>
      <c r="F7" s="447" t="s">
        <v>46</v>
      </c>
      <c r="G7" s="448"/>
      <c r="H7" s="448"/>
      <c r="I7" s="448"/>
      <c r="J7" s="449"/>
      <c r="K7" s="450" t="s">
        <v>48</v>
      </c>
      <c r="L7" s="401"/>
      <c r="M7" s="406" t="s">
        <v>3</v>
      </c>
      <c r="N7" s="409" t="s">
        <v>72</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1"/>
      <c r="AN7" s="412" t="s">
        <v>52</v>
      </c>
      <c r="AO7" s="396" t="s">
        <v>53</v>
      </c>
      <c r="AP7" s="396" t="s">
        <v>58</v>
      </c>
      <c r="AQ7" s="396" t="s">
        <v>57</v>
      </c>
      <c r="AR7" s="396" t="s">
        <v>63</v>
      </c>
      <c r="AS7" s="396" t="s">
        <v>86</v>
      </c>
      <c r="AT7" s="396" t="s">
        <v>50</v>
      </c>
      <c r="AU7" s="392" t="s">
        <v>51</v>
      </c>
      <c r="AV7" s="386"/>
      <c r="AW7" s="386"/>
      <c r="AX7" s="386"/>
      <c r="AY7" s="386"/>
      <c r="AZ7" s="386"/>
      <c r="BA7" s="391"/>
      <c r="BB7" s="392" t="s">
        <v>54</v>
      </c>
      <c r="BC7" s="391"/>
      <c r="BD7" s="451"/>
      <c r="BE7" s="392" t="s">
        <v>67</v>
      </c>
      <c r="BF7" s="391"/>
      <c r="BG7" s="451"/>
      <c r="BH7" s="392" t="s">
        <v>70</v>
      </c>
      <c r="BI7" s="391"/>
      <c r="BJ7" s="392" t="s">
        <v>68</v>
      </c>
      <c r="BK7" s="393" t="s">
        <v>71</v>
      </c>
      <c r="BL7" s="393" t="s">
        <v>73</v>
      </c>
      <c r="BM7" s="452"/>
      <c r="BN7" s="453"/>
      <c r="BO7" s="453"/>
      <c r="BP7" s="422"/>
      <c r="BQ7" s="475"/>
      <c r="BR7" s="381"/>
    </row>
    <row r="8" spans="1:70" s="88" customFormat="1" ht="15" customHeight="1" x14ac:dyDescent="0.25">
      <c r="B8" s="382"/>
      <c r="C8" s="384"/>
      <c r="D8" s="384"/>
      <c r="E8" s="384"/>
      <c r="F8" s="454" t="s">
        <v>42</v>
      </c>
      <c r="G8" s="454" t="s">
        <v>43</v>
      </c>
      <c r="H8" s="454" t="s">
        <v>44</v>
      </c>
      <c r="I8" s="454" t="s">
        <v>45</v>
      </c>
      <c r="J8" s="455" t="s">
        <v>389</v>
      </c>
      <c r="K8" s="402"/>
      <c r="L8" s="403"/>
      <c r="M8" s="407"/>
      <c r="N8" s="414" t="s">
        <v>5</v>
      </c>
      <c r="O8" s="415"/>
      <c r="P8" s="416"/>
      <c r="Q8" s="456" t="s">
        <v>62</v>
      </c>
      <c r="R8" s="457"/>
      <c r="S8" s="457"/>
      <c r="T8" s="457"/>
      <c r="U8" s="457"/>
      <c r="V8" s="457"/>
      <c r="W8" s="457"/>
      <c r="X8" s="457"/>
      <c r="Y8" s="457"/>
      <c r="Z8" s="457"/>
      <c r="AA8" s="457"/>
      <c r="AB8" s="457"/>
      <c r="AC8" s="457"/>
      <c r="AD8" s="457"/>
      <c r="AE8" s="457"/>
      <c r="AF8" s="457"/>
      <c r="AG8" s="457"/>
      <c r="AH8" s="457"/>
      <c r="AI8" s="458"/>
      <c r="AJ8" s="420" t="s">
        <v>6</v>
      </c>
      <c r="AK8" s="416"/>
      <c r="AL8" s="415" t="s">
        <v>66</v>
      </c>
      <c r="AM8" s="425" t="s">
        <v>80</v>
      </c>
      <c r="AN8" s="412"/>
      <c r="AO8" s="396"/>
      <c r="AP8" s="396"/>
      <c r="AQ8" s="396"/>
      <c r="AR8" s="396"/>
      <c r="AS8" s="396"/>
      <c r="AT8" s="396"/>
      <c r="AU8" s="398"/>
      <c r="AV8" s="399"/>
      <c r="AW8" s="399"/>
      <c r="AX8" s="399"/>
      <c r="AY8" s="399"/>
      <c r="AZ8" s="399"/>
      <c r="BA8" s="400"/>
      <c r="BB8" s="387"/>
      <c r="BC8" s="388"/>
      <c r="BD8" s="128"/>
      <c r="BE8" s="387"/>
      <c r="BF8" s="388"/>
      <c r="BG8" s="128"/>
      <c r="BH8" s="387"/>
      <c r="BI8" s="388"/>
      <c r="BJ8" s="387"/>
      <c r="BK8" s="394"/>
      <c r="BL8" s="394"/>
      <c r="BM8" s="377"/>
      <c r="BN8" s="378"/>
      <c r="BO8" s="378"/>
      <c r="BP8" s="379"/>
      <c r="BQ8" s="423" t="s">
        <v>8</v>
      </c>
      <c r="BR8" s="459" t="s">
        <v>79</v>
      </c>
    </row>
    <row r="9" spans="1:70" s="97" customFormat="1" ht="33.75" customHeight="1" thickBot="1" x14ac:dyDescent="0.3">
      <c r="B9" s="383"/>
      <c r="C9" s="385"/>
      <c r="D9" s="385"/>
      <c r="E9" s="385"/>
      <c r="F9" s="460"/>
      <c r="G9" s="460"/>
      <c r="H9" s="460"/>
      <c r="I9" s="460"/>
      <c r="J9" s="461"/>
      <c r="K9" s="404"/>
      <c r="L9" s="405"/>
      <c r="M9" s="408"/>
      <c r="N9" s="417"/>
      <c r="O9" s="418"/>
      <c r="P9" s="419"/>
      <c r="Q9" s="462">
        <v>1</v>
      </c>
      <c r="R9" s="462">
        <v>2</v>
      </c>
      <c r="S9" s="462">
        <v>3</v>
      </c>
      <c r="T9" s="462">
        <v>4</v>
      </c>
      <c r="U9" s="462">
        <v>5</v>
      </c>
      <c r="V9" s="462">
        <v>6</v>
      </c>
      <c r="W9" s="462">
        <v>7</v>
      </c>
      <c r="X9" s="462">
        <v>8</v>
      </c>
      <c r="Y9" s="462">
        <v>9</v>
      </c>
      <c r="Z9" s="462">
        <v>10</v>
      </c>
      <c r="AA9" s="462">
        <v>11</v>
      </c>
      <c r="AB9" s="462">
        <v>12</v>
      </c>
      <c r="AC9" s="462">
        <v>13</v>
      </c>
      <c r="AD9" s="462">
        <v>14</v>
      </c>
      <c r="AE9" s="462">
        <v>15</v>
      </c>
      <c r="AF9" s="462">
        <v>16</v>
      </c>
      <c r="AG9" s="462">
        <v>17</v>
      </c>
      <c r="AH9" s="462">
        <v>18</v>
      </c>
      <c r="AI9" s="462">
        <v>19</v>
      </c>
      <c r="AJ9" s="421"/>
      <c r="AK9" s="419"/>
      <c r="AL9" s="418"/>
      <c r="AM9" s="426"/>
      <c r="AN9" s="413"/>
      <c r="AO9" s="397"/>
      <c r="AP9" s="397"/>
      <c r="AQ9" s="397"/>
      <c r="AR9" s="397"/>
      <c r="AS9" s="397"/>
      <c r="AT9" s="397"/>
      <c r="AU9" s="130" t="s">
        <v>64</v>
      </c>
      <c r="AV9" s="130" t="s">
        <v>65</v>
      </c>
      <c r="AW9" s="130">
        <v>2</v>
      </c>
      <c r="AX9" s="130">
        <v>3</v>
      </c>
      <c r="AY9" s="130">
        <v>4</v>
      </c>
      <c r="AZ9" s="130">
        <v>5</v>
      </c>
      <c r="BA9" s="130">
        <v>6</v>
      </c>
      <c r="BB9" s="389"/>
      <c r="BC9" s="390"/>
      <c r="BD9" s="129"/>
      <c r="BE9" s="389"/>
      <c r="BF9" s="390"/>
      <c r="BG9" s="129"/>
      <c r="BH9" s="389"/>
      <c r="BI9" s="390"/>
      <c r="BJ9" s="389"/>
      <c r="BK9" s="395"/>
      <c r="BL9" s="395"/>
      <c r="BM9" s="463" t="s">
        <v>5</v>
      </c>
      <c r="BN9" s="464"/>
      <c r="BO9" s="465" t="s">
        <v>6</v>
      </c>
      <c r="BP9" s="465" t="s">
        <v>7</v>
      </c>
      <c r="BQ9" s="424"/>
      <c r="BR9" s="466"/>
    </row>
    <row r="10" spans="1:70" ht="255" x14ac:dyDescent="0.25">
      <c r="A10" s="20"/>
      <c r="B10" s="303" t="s">
        <v>21</v>
      </c>
      <c r="C10" s="300" t="s">
        <v>166</v>
      </c>
      <c r="D10" s="306" t="s">
        <v>167</v>
      </c>
      <c r="E10" s="306" t="s">
        <v>168</v>
      </c>
      <c r="F10" s="300" t="s">
        <v>89</v>
      </c>
      <c r="G10" s="300" t="s">
        <v>89</v>
      </c>
      <c r="H10" s="308" t="s">
        <v>89</v>
      </c>
      <c r="I10" s="300" t="s">
        <v>89</v>
      </c>
      <c r="J10" s="263" t="str">
        <f t="shared" ref="J10" si="0">IF(AND((F10="SI"),(G10="SI"),(H10="SI"),(I10="SI")),"Si es Riesgo de Corrupción","No es Riesgo de Corrupción")</f>
        <v>Si es Riesgo de Corrupción</v>
      </c>
      <c r="K10" s="21">
        <v>1</v>
      </c>
      <c r="L10" s="22" t="s">
        <v>465</v>
      </c>
      <c r="M10" s="314" t="s">
        <v>170</v>
      </c>
      <c r="N10" s="316">
        <v>1</v>
      </c>
      <c r="O10" s="270" t="str">
        <f t="shared" ref="O10" si="1">IF(N10=1,"Rara vez",IF(N10=2,"Improbable",IF(N10=3,"Posible",IF(N10=4,"Probable",IF(N10=5,"Casi seguro","← 
Definir el nivel de probabilidad")))))</f>
        <v>Rara vez</v>
      </c>
      <c r="P10" s="231"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00" t="s">
        <v>89</v>
      </c>
      <c r="R10" s="300" t="s">
        <v>89</v>
      </c>
      <c r="S10" s="300" t="s">
        <v>96</v>
      </c>
      <c r="T10" s="300" t="s">
        <v>89</v>
      </c>
      <c r="U10" s="300" t="s">
        <v>89</v>
      </c>
      <c r="V10" s="300" t="s">
        <v>89</v>
      </c>
      <c r="W10" s="300" t="s">
        <v>89</v>
      </c>
      <c r="X10" s="300" t="s">
        <v>96</v>
      </c>
      <c r="Y10" s="300" t="s">
        <v>89</v>
      </c>
      <c r="Z10" s="300" t="s">
        <v>89</v>
      </c>
      <c r="AA10" s="300" t="s">
        <v>89</v>
      </c>
      <c r="AB10" s="300" t="s">
        <v>89</v>
      </c>
      <c r="AC10" s="300" t="s">
        <v>89</v>
      </c>
      <c r="AD10" s="300" t="s">
        <v>89</v>
      </c>
      <c r="AE10" s="300" t="s">
        <v>89</v>
      </c>
      <c r="AF10" s="300" t="s">
        <v>96</v>
      </c>
      <c r="AG10" s="300" t="s">
        <v>89</v>
      </c>
      <c r="AH10" s="300" t="s">
        <v>89</v>
      </c>
      <c r="AI10" s="300" t="s">
        <v>96</v>
      </c>
      <c r="AJ10" s="272">
        <f t="shared" ref="AJ10" si="3">IF(AF10="SI","Impacto Catastrófico por lesoines o perdida de vidas humanas",(COUNTIF(Q10:AE19,"SI")+COUNTIF(AG10:AI19,"SI")))</f>
        <v>15</v>
      </c>
      <c r="AK10" s="270" t="str">
        <f t="shared" ref="AK10" si="4">IF(AJ10=0,"",IF(AND(AJ10&gt;0,AJ10&lt;=5),"Moderado",IF(AND(AJ10&gt;5,AJ10&lt;=11),"Mayor","Catastrófico")))</f>
        <v>Catastrófico</v>
      </c>
      <c r="AL10" s="274" t="str">
        <f t="shared" ref="AL10" si="5">IF(AND(O10="Rara Vez",AK10="Moderado"),"Moderado",IF(AND(O10="Rara Vez",AK10="Mayor"),"Alto",IF(AND(O10="Improbable",AK10="Moderado"),"Moderado",IF(AND(O10="Improbable",AK10="Mayor"),"Alto",IF(AND(O10="Posible",AK10="Moderado"),"Alto",IF(AND(O10="Probable",AK10="Moderado"),"Alto","Extremo"))))))</f>
        <v>Extremo</v>
      </c>
      <c r="AM10" s="277" t="s">
        <v>81</v>
      </c>
      <c r="AN10" s="23">
        <v>1</v>
      </c>
      <c r="AO10" s="22" t="s">
        <v>497</v>
      </c>
      <c r="AP10" s="10" t="s">
        <v>466</v>
      </c>
      <c r="AQ10" s="10" t="s">
        <v>99</v>
      </c>
      <c r="AR10" s="10" t="s">
        <v>171</v>
      </c>
      <c r="AS10" s="10" t="s">
        <v>135</v>
      </c>
      <c r="AT10" s="10" t="s">
        <v>123</v>
      </c>
      <c r="AU10" s="10" t="s">
        <v>103</v>
      </c>
      <c r="AV10" s="10" t="s">
        <v>111</v>
      </c>
      <c r="AW10" s="10" t="s">
        <v>136</v>
      </c>
      <c r="AX10" s="10" t="s">
        <v>106</v>
      </c>
      <c r="AY10" s="10" t="s">
        <v>137</v>
      </c>
      <c r="AZ10" s="10" t="s">
        <v>108</v>
      </c>
      <c r="BA10" s="10" t="s">
        <v>109</v>
      </c>
      <c r="BB10" s="135">
        <f t="shared" ref="BB10:BB19" si="6">IF(AU10="Asignado",15,0)+IF(AV10="Adecuado",15,0)+IF(AW10="Oportuna",15,0)+IF(AX10="Prevenir",15,IF(AX10="Detectar",10,0))+IF(AY10="Confiable",15,0)+IF(AZ10="Se investigan y resuelven oportunamente",15,0)+IF(BA10="Completa",10,IF(BA10="Incompleta",5,0))</f>
        <v>45</v>
      </c>
      <c r="BC10" s="135" t="str">
        <f t="shared" ref="BC10:BC19" si="7">IF(BB10&lt;=85,"Débil",IF(AND(BB10&gt;=86,BB10&lt;=94),"Moderado","Fuerte"))</f>
        <v>Débil</v>
      </c>
      <c r="BD10" s="10"/>
      <c r="BE10" s="135" t="s">
        <v>114</v>
      </c>
      <c r="BF10" s="135" t="str">
        <f t="shared" ref="BF10:BF19" si="8">IF(BE10="Débil","No se ejecuta",IF(BE10="Moderado","Algunas veces se ejecuta",IF(BE10="FUERTE","Siempre se ejecuta","")))</f>
        <v>No se ejecuta</v>
      </c>
      <c r="BG10" s="135"/>
      <c r="BH10" s="136"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35">
        <f t="shared" ref="BI10:BI19" si="10">IF(BH10="DÉBIL",0,IF(BH10="MODERADO",50,IF(BH10="FUERTE",100,"")))</f>
        <v>0</v>
      </c>
      <c r="BJ10" s="135" t="str">
        <f t="shared" ref="BJ10:BJ19" si="11">IF(AND(BE10="Fuerte",BC10="Fuerte"),"NO","SI")</f>
        <v>SI</v>
      </c>
      <c r="BK10" s="249" t="str">
        <f>IF(AVERAGE(BI10:BI19)=100,"FUERTE",IF(AND(AVERAGE(BI10:BI19)&lt;=99,AVERAGE(BI10:BI19)&gt;=50),"MODERADA",IF(AVERAGE(BI10:BI19)&lt;50,"DÉBIL",0)))</f>
        <v>DÉBIL</v>
      </c>
      <c r="BL10" s="249" t="str">
        <f t="shared" ref="BL10" si="12">IFERROR(IF(BK10="DÉBIL","NO DISMINUYE",IF(AVERAGEIF(AT10:AT19,"Preventivo",BI10:BI19)&gt;=50,"DIRECTAMENTE","NO DISMINUYE")),"NO DISMINUYE")</f>
        <v>NO DISMINUYE</v>
      </c>
      <c r="BM10" s="280">
        <f t="shared" ref="BM10" si="13">IF(N10=1,1,IF(AND(N10=2,BK10="FUERTE",BL10="DIRECTAMENTE"),N10-1,IF(AND(N10&gt;2,BK10="FUERTE",BL10="DIRECTAMENTE"),N10-2,IF(AND(N10&gt;=2,BK10="MODERADA",BL10="DIRECTAMENTE"),N10-1,N10))))</f>
        <v>1</v>
      </c>
      <c r="BN10" s="270" t="str">
        <f>IF(BM10=1,"Rara vez",IF(BM10=2,"Improbable",IF(BM10=3,"Posible",IF(BM10=4,"Probable",IF(BM10=5,"Casi Seguro",0)))))</f>
        <v>Rara vez</v>
      </c>
      <c r="BO10" s="270" t="str">
        <f>AK10</f>
        <v>Catastrófico</v>
      </c>
      <c r="BP10" s="274" t="str">
        <f>IF(AND(BN10="Rara Vez",BO10="Moderado"),"Moderado",IF(AND(BN10="Rara Vez",BO10="Mayor"),"Alto",IF(AND(BN10="Improbable",BO10="Moderado"),"Moderado",IF(AND(BN10="Improbable",BO10="Mayor"),"Alto",IF(AND(BN10="Posible",BO10="Moderado"),"Alto",IF(AND(BN10="Probable",BO10="Moderado"),"Alto","Extremo"))))))</f>
        <v>Extremo</v>
      </c>
      <c r="BQ10" s="494" t="s">
        <v>498</v>
      </c>
      <c r="BR10" s="336"/>
    </row>
    <row r="11" spans="1:70" ht="153" x14ac:dyDescent="0.25">
      <c r="A11" s="20"/>
      <c r="B11" s="304"/>
      <c r="C11" s="301"/>
      <c r="D11" s="306"/>
      <c r="E11" s="306"/>
      <c r="F11" s="301"/>
      <c r="G11" s="301"/>
      <c r="H11" s="309"/>
      <c r="I11" s="301"/>
      <c r="J11" s="264"/>
      <c r="K11" s="24">
        <v>2</v>
      </c>
      <c r="L11" s="25" t="s">
        <v>169</v>
      </c>
      <c r="M11" s="314"/>
      <c r="N11" s="316"/>
      <c r="O11" s="270"/>
      <c r="P11" s="232"/>
      <c r="Q11" s="301"/>
      <c r="R11" s="301"/>
      <c r="S11" s="301"/>
      <c r="T11" s="301"/>
      <c r="U11" s="301"/>
      <c r="V11" s="301"/>
      <c r="W11" s="301"/>
      <c r="X11" s="301"/>
      <c r="Y11" s="301"/>
      <c r="Z11" s="301"/>
      <c r="AA11" s="301"/>
      <c r="AB11" s="301"/>
      <c r="AC11" s="301"/>
      <c r="AD11" s="301"/>
      <c r="AE11" s="301"/>
      <c r="AF11" s="301"/>
      <c r="AG11" s="301"/>
      <c r="AH11" s="301"/>
      <c r="AI11" s="301"/>
      <c r="AJ11" s="272"/>
      <c r="AK11" s="270"/>
      <c r="AL11" s="275"/>
      <c r="AM11" s="278"/>
      <c r="AN11" s="26">
        <v>2</v>
      </c>
      <c r="AO11" s="25" t="s">
        <v>499</v>
      </c>
      <c r="AP11" s="16" t="s">
        <v>466</v>
      </c>
      <c r="AQ11" s="16" t="s">
        <v>120</v>
      </c>
      <c r="AR11" s="16" t="s">
        <v>467</v>
      </c>
      <c r="AS11" s="16" t="s">
        <v>135</v>
      </c>
      <c r="AT11" s="16" t="s">
        <v>123</v>
      </c>
      <c r="AU11" s="16" t="s">
        <v>103</v>
      </c>
      <c r="AV11" s="16" t="s">
        <v>111</v>
      </c>
      <c r="AW11" s="16" t="s">
        <v>136</v>
      </c>
      <c r="AX11" s="16" t="s">
        <v>106</v>
      </c>
      <c r="AY11" s="16" t="s">
        <v>137</v>
      </c>
      <c r="AZ11" s="16" t="s">
        <v>108</v>
      </c>
      <c r="BA11" s="16" t="s">
        <v>109</v>
      </c>
      <c r="BB11" s="138">
        <f t="shared" si="6"/>
        <v>45</v>
      </c>
      <c r="BC11" s="138" t="str">
        <f t="shared" si="7"/>
        <v>Débil</v>
      </c>
      <c r="BD11" s="16"/>
      <c r="BE11" s="138" t="s">
        <v>114</v>
      </c>
      <c r="BF11" s="138" t="str">
        <f t="shared" si="8"/>
        <v>No se ejecuta</v>
      </c>
      <c r="BG11" s="138"/>
      <c r="BH11" s="139" t="str">
        <f t="shared" si="9"/>
        <v>DÉBIL</v>
      </c>
      <c r="BI11" s="138">
        <f t="shared" si="10"/>
        <v>0</v>
      </c>
      <c r="BJ11" s="138" t="str">
        <f t="shared" si="11"/>
        <v>SI</v>
      </c>
      <c r="BK11" s="249"/>
      <c r="BL11" s="249"/>
      <c r="BM11" s="281"/>
      <c r="BN11" s="270"/>
      <c r="BO11" s="270"/>
      <c r="BP11" s="275"/>
      <c r="BQ11" s="301"/>
      <c r="BR11" s="337"/>
    </row>
    <row r="12" spans="1:70" ht="25.5" x14ac:dyDescent="0.25">
      <c r="A12" s="20"/>
      <c r="B12" s="304"/>
      <c r="C12" s="301"/>
      <c r="D12" s="306"/>
      <c r="E12" s="306"/>
      <c r="F12" s="301"/>
      <c r="G12" s="301"/>
      <c r="H12" s="309"/>
      <c r="I12" s="301"/>
      <c r="J12" s="264"/>
      <c r="K12" s="27">
        <v>3</v>
      </c>
      <c r="L12" s="28" t="s">
        <v>47</v>
      </c>
      <c r="M12" s="314"/>
      <c r="N12" s="316"/>
      <c r="O12" s="270"/>
      <c r="P12" s="232"/>
      <c r="Q12" s="301"/>
      <c r="R12" s="301"/>
      <c r="S12" s="301"/>
      <c r="T12" s="301"/>
      <c r="U12" s="301"/>
      <c r="V12" s="301"/>
      <c r="W12" s="301"/>
      <c r="X12" s="301"/>
      <c r="Y12" s="301"/>
      <c r="Z12" s="301"/>
      <c r="AA12" s="301"/>
      <c r="AB12" s="301"/>
      <c r="AC12" s="301"/>
      <c r="AD12" s="301"/>
      <c r="AE12" s="301"/>
      <c r="AF12" s="301"/>
      <c r="AG12" s="301"/>
      <c r="AH12" s="301"/>
      <c r="AI12" s="301"/>
      <c r="AJ12" s="272"/>
      <c r="AK12" s="270"/>
      <c r="AL12" s="275"/>
      <c r="AM12" s="278"/>
      <c r="AN12" s="29">
        <v>3</v>
      </c>
      <c r="AO12" s="28"/>
      <c r="AP12" s="12"/>
      <c r="AQ12" s="12"/>
      <c r="AR12" s="12"/>
      <c r="AS12" s="12"/>
      <c r="AT12" s="12"/>
      <c r="AU12" s="12"/>
      <c r="AV12" s="12"/>
      <c r="AW12" s="12"/>
      <c r="AX12" s="12"/>
      <c r="AY12" s="12"/>
      <c r="AZ12" s="12"/>
      <c r="BA12" s="12"/>
      <c r="BB12" s="141">
        <f t="shared" si="6"/>
        <v>0</v>
      </c>
      <c r="BC12" s="141" t="str">
        <f t="shared" si="7"/>
        <v>Débil</v>
      </c>
      <c r="BD12" s="12"/>
      <c r="BE12" s="141" t="s">
        <v>115</v>
      </c>
      <c r="BF12" s="141" t="str">
        <f t="shared" si="8"/>
        <v>Siempre se ejecuta</v>
      </c>
      <c r="BG12" s="141"/>
      <c r="BH12" s="142" t="str">
        <f t="shared" si="9"/>
        <v>DÉBIL</v>
      </c>
      <c r="BI12" s="141">
        <f t="shared" si="10"/>
        <v>0</v>
      </c>
      <c r="BJ12" s="141" t="str">
        <f t="shared" si="11"/>
        <v>SI</v>
      </c>
      <c r="BK12" s="249"/>
      <c r="BL12" s="249"/>
      <c r="BM12" s="281"/>
      <c r="BN12" s="270"/>
      <c r="BO12" s="270"/>
      <c r="BP12" s="275"/>
      <c r="BQ12" s="301"/>
      <c r="BR12" s="337"/>
    </row>
    <row r="13" spans="1:70" ht="25.5" x14ac:dyDescent="0.25">
      <c r="A13" s="20"/>
      <c r="B13" s="304"/>
      <c r="C13" s="301"/>
      <c r="D13" s="306"/>
      <c r="E13" s="306"/>
      <c r="F13" s="301"/>
      <c r="G13" s="301"/>
      <c r="H13" s="309"/>
      <c r="I13" s="301"/>
      <c r="J13" s="264"/>
      <c r="K13" s="24">
        <v>4</v>
      </c>
      <c r="L13" s="25" t="s">
        <v>47</v>
      </c>
      <c r="M13" s="314"/>
      <c r="N13" s="316"/>
      <c r="O13" s="270"/>
      <c r="P13" s="232"/>
      <c r="Q13" s="301"/>
      <c r="R13" s="301"/>
      <c r="S13" s="301"/>
      <c r="T13" s="301"/>
      <c r="U13" s="301"/>
      <c r="V13" s="301"/>
      <c r="W13" s="301"/>
      <c r="X13" s="301"/>
      <c r="Y13" s="301"/>
      <c r="Z13" s="301"/>
      <c r="AA13" s="301"/>
      <c r="AB13" s="301"/>
      <c r="AC13" s="301"/>
      <c r="AD13" s="301"/>
      <c r="AE13" s="301"/>
      <c r="AF13" s="301"/>
      <c r="AG13" s="301"/>
      <c r="AH13" s="301"/>
      <c r="AI13" s="301"/>
      <c r="AJ13" s="272"/>
      <c r="AK13" s="270"/>
      <c r="AL13" s="275"/>
      <c r="AM13" s="278"/>
      <c r="AN13" s="26">
        <v>4</v>
      </c>
      <c r="AO13" s="25"/>
      <c r="AP13" s="16"/>
      <c r="AQ13" s="16"/>
      <c r="AR13" s="16"/>
      <c r="AS13" s="16"/>
      <c r="AT13" s="16"/>
      <c r="AU13" s="16"/>
      <c r="AV13" s="16"/>
      <c r="AW13" s="16"/>
      <c r="AX13" s="16"/>
      <c r="AY13" s="16"/>
      <c r="AZ13" s="16"/>
      <c r="BA13" s="16"/>
      <c r="BB13" s="138">
        <f t="shared" si="6"/>
        <v>0</v>
      </c>
      <c r="BC13" s="138" t="str">
        <f t="shared" si="7"/>
        <v>Débil</v>
      </c>
      <c r="BD13" s="16"/>
      <c r="BE13" s="138" t="s">
        <v>115</v>
      </c>
      <c r="BF13" s="138" t="str">
        <f t="shared" si="8"/>
        <v>Siempre se ejecuta</v>
      </c>
      <c r="BG13" s="138"/>
      <c r="BH13" s="139" t="str">
        <f t="shared" si="9"/>
        <v>DÉBIL</v>
      </c>
      <c r="BI13" s="138">
        <f t="shared" si="10"/>
        <v>0</v>
      </c>
      <c r="BJ13" s="138" t="str">
        <f t="shared" si="11"/>
        <v>SI</v>
      </c>
      <c r="BK13" s="249"/>
      <c r="BL13" s="249"/>
      <c r="BM13" s="281"/>
      <c r="BN13" s="270"/>
      <c r="BO13" s="270"/>
      <c r="BP13" s="275"/>
      <c r="BQ13" s="301"/>
      <c r="BR13" s="337"/>
    </row>
    <row r="14" spans="1:70" ht="25.5" x14ac:dyDescent="0.25">
      <c r="A14" s="20"/>
      <c r="B14" s="304"/>
      <c r="C14" s="301"/>
      <c r="D14" s="306"/>
      <c r="E14" s="306"/>
      <c r="F14" s="301"/>
      <c r="G14" s="301"/>
      <c r="H14" s="309"/>
      <c r="I14" s="301"/>
      <c r="J14" s="264"/>
      <c r="K14" s="27">
        <v>5</v>
      </c>
      <c r="L14" s="28" t="s">
        <v>47</v>
      </c>
      <c r="M14" s="314"/>
      <c r="N14" s="316"/>
      <c r="O14" s="270"/>
      <c r="P14" s="232"/>
      <c r="Q14" s="301"/>
      <c r="R14" s="301"/>
      <c r="S14" s="301"/>
      <c r="T14" s="301"/>
      <c r="U14" s="301"/>
      <c r="V14" s="301"/>
      <c r="W14" s="301"/>
      <c r="X14" s="301"/>
      <c r="Y14" s="301"/>
      <c r="Z14" s="301"/>
      <c r="AA14" s="301"/>
      <c r="AB14" s="301"/>
      <c r="AC14" s="301"/>
      <c r="AD14" s="301"/>
      <c r="AE14" s="301"/>
      <c r="AF14" s="301"/>
      <c r="AG14" s="301"/>
      <c r="AH14" s="301"/>
      <c r="AI14" s="301"/>
      <c r="AJ14" s="272"/>
      <c r="AK14" s="270"/>
      <c r="AL14" s="275"/>
      <c r="AM14" s="278"/>
      <c r="AN14" s="29">
        <v>5</v>
      </c>
      <c r="AO14" s="28"/>
      <c r="AP14" s="12"/>
      <c r="AQ14" s="12"/>
      <c r="AR14" s="12"/>
      <c r="AS14" s="12"/>
      <c r="AT14" s="12"/>
      <c r="AU14" s="12"/>
      <c r="AV14" s="12"/>
      <c r="AW14" s="12"/>
      <c r="AX14" s="12"/>
      <c r="AY14" s="12"/>
      <c r="AZ14" s="12"/>
      <c r="BA14" s="12"/>
      <c r="BB14" s="141">
        <f t="shared" si="6"/>
        <v>0</v>
      </c>
      <c r="BC14" s="141" t="str">
        <f t="shared" si="7"/>
        <v>Débil</v>
      </c>
      <c r="BD14" s="12"/>
      <c r="BE14" s="141" t="s">
        <v>115</v>
      </c>
      <c r="BF14" s="141" t="str">
        <f t="shared" si="8"/>
        <v>Siempre se ejecuta</v>
      </c>
      <c r="BG14" s="141"/>
      <c r="BH14" s="142" t="str">
        <f t="shared" si="9"/>
        <v>DÉBIL</v>
      </c>
      <c r="BI14" s="141">
        <f t="shared" si="10"/>
        <v>0</v>
      </c>
      <c r="BJ14" s="141" t="str">
        <f t="shared" si="11"/>
        <v>SI</v>
      </c>
      <c r="BK14" s="249"/>
      <c r="BL14" s="249"/>
      <c r="BM14" s="281"/>
      <c r="BN14" s="270"/>
      <c r="BO14" s="270"/>
      <c r="BP14" s="275"/>
      <c r="BQ14" s="301"/>
      <c r="BR14" s="337"/>
    </row>
    <row r="15" spans="1:70" ht="25.5" x14ac:dyDescent="0.25">
      <c r="A15" s="20"/>
      <c r="B15" s="304"/>
      <c r="C15" s="301"/>
      <c r="D15" s="306"/>
      <c r="E15" s="306"/>
      <c r="F15" s="301"/>
      <c r="G15" s="301"/>
      <c r="H15" s="309"/>
      <c r="I15" s="301"/>
      <c r="J15" s="264"/>
      <c r="K15" s="24">
        <v>6</v>
      </c>
      <c r="L15" s="25" t="s">
        <v>47</v>
      </c>
      <c r="M15" s="314"/>
      <c r="N15" s="316"/>
      <c r="O15" s="270"/>
      <c r="P15" s="232"/>
      <c r="Q15" s="301"/>
      <c r="R15" s="301"/>
      <c r="S15" s="301"/>
      <c r="T15" s="301"/>
      <c r="U15" s="301"/>
      <c r="V15" s="301"/>
      <c r="W15" s="301"/>
      <c r="X15" s="301"/>
      <c r="Y15" s="301"/>
      <c r="Z15" s="301"/>
      <c r="AA15" s="301"/>
      <c r="AB15" s="301"/>
      <c r="AC15" s="301"/>
      <c r="AD15" s="301"/>
      <c r="AE15" s="301"/>
      <c r="AF15" s="301"/>
      <c r="AG15" s="301"/>
      <c r="AH15" s="301"/>
      <c r="AI15" s="301"/>
      <c r="AJ15" s="272"/>
      <c r="AK15" s="270"/>
      <c r="AL15" s="275"/>
      <c r="AM15" s="278"/>
      <c r="AN15" s="26">
        <v>6</v>
      </c>
      <c r="AO15" s="25"/>
      <c r="AP15" s="16"/>
      <c r="AQ15" s="16"/>
      <c r="AR15" s="16"/>
      <c r="AS15" s="16"/>
      <c r="AT15" s="16"/>
      <c r="AU15" s="16"/>
      <c r="AV15" s="16"/>
      <c r="AW15" s="16"/>
      <c r="AX15" s="16"/>
      <c r="AY15" s="16"/>
      <c r="AZ15" s="16"/>
      <c r="BA15" s="16"/>
      <c r="BB15" s="138">
        <f t="shared" si="6"/>
        <v>0</v>
      </c>
      <c r="BC15" s="138" t="str">
        <f t="shared" si="7"/>
        <v>Débil</v>
      </c>
      <c r="BD15" s="16"/>
      <c r="BE15" s="138" t="s">
        <v>127</v>
      </c>
      <c r="BF15" s="138" t="str">
        <f t="shared" si="8"/>
        <v>Algunas veces se ejecuta</v>
      </c>
      <c r="BG15" s="138"/>
      <c r="BH15" s="139" t="str">
        <f t="shared" si="9"/>
        <v>DÉBIL</v>
      </c>
      <c r="BI15" s="138">
        <f t="shared" si="10"/>
        <v>0</v>
      </c>
      <c r="BJ15" s="138" t="str">
        <f t="shared" si="11"/>
        <v>SI</v>
      </c>
      <c r="BK15" s="249"/>
      <c r="BL15" s="249"/>
      <c r="BM15" s="281"/>
      <c r="BN15" s="270"/>
      <c r="BO15" s="270"/>
      <c r="BP15" s="275"/>
      <c r="BQ15" s="301"/>
      <c r="BR15" s="337"/>
    </row>
    <row r="16" spans="1:70" ht="25.5" x14ac:dyDescent="0.25">
      <c r="A16" s="20"/>
      <c r="B16" s="304"/>
      <c r="C16" s="301"/>
      <c r="D16" s="306"/>
      <c r="E16" s="306"/>
      <c r="F16" s="301"/>
      <c r="G16" s="301"/>
      <c r="H16" s="309"/>
      <c r="I16" s="301"/>
      <c r="J16" s="264"/>
      <c r="K16" s="27">
        <v>7</v>
      </c>
      <c r="L16" s="28" t="s">
        <v>47</v>
      </c>
      <c r="M16" s="314"/>
      <c r="N16" s="316"/>
      <c r="O16" s="270"/>
      <c r="P16" s="232"/>
      <c r="Q16" s="301"/>
      <c r="R16" s="301"/>
      <c r="S16" s="301"/>
      <c r="T16" s="301"/>
      <c r="U16" s="301"/>
      <c r="V16" s="301"/>
      <c r="W16" s="301"/>
      <c r="X16" s="301"/>
      <c r="Y16" s="301"/>
      <c r="Z16" s="301"/>
      <c r="AA16" s="301"/>
      <c r="AB16" s="301"/>
      <c r="AC16" s="301"/>
      <c r="AD16" s="301"/>
      <c r="AE16" s="301"/>
      <c r="AF16" s="301"/>
      <c r="AG16" s="301"/>
      <c r="AH16" s="301"/>
      <c r="AI16" s="301"/>
      <c r="AJ16" s="272"/>
      <c r="AK16" s="270"/>
      <c r="AL16" s="275"/>
      <c r="AM16" s="278"/>
      <c r="AN16" s="29">
        <v>7</v>
      </c>
      <c r="AO16" s="28"/>
      <c r="AP16" s="12"/>
      <c r="AQ16" s="12"/>
      <c r="AR16" s="12"/>
      <c r="AS16" s="12"/>
      <c r="AT16" s="12"/>
      <c r="AU16" s="12"/>
      <c r="AV16" s="12"/>
      <c r="AW16" s="12"/>
      <c r="AX16" s="12"/>
      <c r="AY16" s="12"/>
      <c r="AZ16" s="12"/>
      <c r="BA16" s="12"/>
      <c r="BB16" s="141">
        <f t="shared" si="6"/>
        <v>0</v>
      </c>
      <c r="BC16" s="141" t="str">
        <f t="shared" si="7"/>
        <v>Débil</v>
      </c>
      <c r="BD16" s="12"/>
      <c r="BE16" s="141" t="s">
        <v>115</v>
      </c>
      <c r="BF16" s="141" t="str">
        <f t="shared" si="8"/>
        <v>Siempre se ejecuta</v>
      </c>
      <c r="BG16" s="141"/>
      <c r="BH16" s="142" t="str">
        <f t="shared" si="9"/>
        <v>DÉBIL</v>
      </c>
      <c r="BI16" s="141">
        <f t="shared" si="10"/>
        <v>0</v>
      </c>
      <c r="BJ16" s="141" t="str">
        <f t="shared" si="11"/>
        <v>SI</v>
      </c>
      <c r="BK16" s="249"/>
      <c r="BL16" s="249"/>
      <c r="BM16" s="281"/>
      <c r="BN16" s="270"/>
      <c r="BO16" s="270"/>
      <c r="BP16" s="275"/>
      <c r="BQ16" s="301"/>
      <c r="BR16" s="337"/>
    </row>
    <row r="17" spans="1:70" ht="23.25" customHeight="1" x14ac:dyDescent="0.25">
      <c r="A17" s="20"/>
      <c r="B17" s="304"/>
      <c r="C17" s="301"/>
      <c r="D17" s="306"/>
      <c r="E17" s="306"/>
      <c r="F17" s="301"/>
      <c r="G17" s="301"/>
      <c r="H17" s="309"/>
      <c r="I17" s="301"/>
      <c r="J17" s="264"/>
      <c r="K17" s="24">
        <v>8</v>
      </c>
      <c r="L17" s="25" t="s">
        <v>47</v>
      </c>
      <c r="M17" s="314"/>
      <c r="N17" s="316"/>
      <c r="O17" s="270"/>
      <c r="P17" s="232"/>
      <c r="Q17" s="301"/>
      <c r="R17" s="301"/>
      <c r="S17" s="301"/>
      <c r="T17" s="301"/>
      <c r="U17" s="301"/>
      <c r="V17" s="301"/>
      <c r="W17" s="301"/>
      <c r="X17" s="301"/>
      <c r="Y17" s="301"/>
      <c r="Z17" s="301"/>
      <c r="AA17" s="301"/>
      <c r="AB17" s="301"/>
      <c r="AC17" s="301"/>
      <c r="AD17" s="301"/>
      <c r="AE17" s="301"/>
      <c r="AF17" s="301"/>
      <c r="AG17" s="301"/>
      <c r="AH17" s="301"/>
      <c r="AI17" s="301"/>
      <c r="AJ17" s="272"/>
      <c r="AK17" s="270"/>
      <c r="AL17" s="275"/>
      <c r="AM17" s="278"/>
      <c r="AN17" s="26">
        <v>8</v>
      </c>
      <c r="AO17" s="25"/>
      <c r="AP17" s="16"/>
      <c r="AQ17" s="16"/>
      <c r="AR17" s="16"/>
      <c r="AS17" s="16"/>
      <c r="AT17" s="16"/>
      <c r="AU17" s="16"/>
      <c r="AV17" s="16"/>
      <c r="AW17" s="16"/>
      <c r="AX17" s="16"/>
      <c r="AY17" s="16"/>
      <c r="AZ17" s="16"/>
      <c r="BA17" s="16"/>
      <c r="BB17" s="138">
        <f t="shared" si="6"/>
        <v>0</v>
      </c>
      <c r="BC17" s="138" t="str">
        <f t="shared" si="7"/>
        <v>Débil</v>
      </c>
      <c r="BD17" s="16"/>
      <c r="BE17" s="138"/>
      <c r="BF17" s="138" t="str">
        <f t="shared" si="8"/>
        <v/>
      </c>
      <c r="BG17" s="138"/>
      <c r="BH17" s="139" t="str">
        <f t="shared" si="9"/>
        <v/>
      </c>
      <c r="BI17" s="138" t="str">
        <f t="shared" si="10"/>
        <v/>
      </c>
      <c r="BJ17" s="138" t="str">
        <f t="shared" si="11"/>
        <v>SI</v>
      </c>
      <c r="BK17" s="249"/>
      <c r="BL17" s="249"/>
      <c r="BM17" s="281"/>
      <c r="BN17" s="270"/>
      <c r="BO17" s="270"/>
      <c r="BP17" s="275"/>
      <c r="BQ17" s="301"/>
      <c r="BR17" s="337"/>
    </row>
    <row r="18" spans="1:70" ht="23.25" customHeight="1" x14ac:dyDescent="0.25">
      <c r="A18" s="20"/>
      <c r="B18" s="304"/>
      <c r="C18" s="301"/>
      <c r="D18" s="306"/>
      <c r="E18" s="306"/>
      <c r="F18" s="301"/>
      <c r="G18" s="301"/>
      <c r="H18" s="309"/>
      <c r="I18" s="301"/>
      <c r="J18" s="264"/>
      <c r="K18" s="27">
        <v>9</v>
      </c>
      <c r="L18" s="28" t="s">
        <v>47</v>
      </c>
      <c r="M18" s="314"/>
      <c r="N18" s="316"/>
      <c r="O18" s="270"/>
      <c r="P18" s="232"/>
      <c r="Q18" s="301"/>
      <c r="R18" s="301"/>
      <c r="S18" s="301"/>
      <c r="T18" s="301"/>
      <c r="U18" s="301"/>
      <c r="V18" s="301"/>
      <c r="W18" s="301"/>
      <c r="X18" s="301"/>
      <c r="Y18" s="301"/>
      <c r="Z18" s="301"/>
      <c r="AA18" s="301"/>
      <c r="AB18" s="301"/>
      <c r="AC18" s="301"/>
      <c r="AD18" s="301"/>
      <c r="AE18" s="301"/>
      <c r="AF18" s="301"/>
      <c r="AG18" s="301"/>
      <c r="AH18" s="301"/>
      <c r="AI18" s="301"/>
      <c r="AJ18" s="272"/>
      <c r="AK18" s="270"/>
      <c r="AL18" s="275"/>
      <c r="AM18" s="278"/>
      <c r="AN18" s="29">
        <v>9</v>
      </c>
      <c r="AO18" s="28"/>
      <c r="AP18" s="12"/>
      <c r="AQ18" s="12"/>
      <c r="AR18" s="12"/>
      <c r="AS18" s="12"/>
      <c r="AT18" s="12"/>
      <c r="AU18" s="12"/>
      <c r="AV18" s="12"/>
      <c r="AW18" s="12"/>
      <c r="AX18" s="12"/>
      <c r="AY18" s="12"/>
      <c r="AZ18" s="12"/>
      <c r="BA18" s="12"/>
      <c r="BB18" s="141">
        <f t="shared" si="6"/>
        <v>0</v>
      </c>
      <c r="BC18" s="141" t="str">
        <f t="shared" si="7"/>
        <v>Débil</v>
      </c>
      <c r="BD18" s="12"/>
      <c r="BE18" s="141"/>
      <c r="BF18" s="141" t="str">
        <f t="shared" si="8"/>
        <v/>
      </c>
      <c r="BG18" s="141"/>
      <c r="BH18" s="142" t="str">
        <f t="shared" si="9"/>
        <v/>
      </c>
      <c r="BI18" s="141" t="str">
        <f t="shared" si="10"/>
        <v/>
      </c>
      <c r="BJ18" s="141" t="str">
        <f t="shared" si="11"/>
        <v>SI</v>
      </c>
      <c r="BK18" s="249"/>
      <c r="BL18" s="249"/>
      <c r="BM18" s="281"/>
      <c r="BN18" s="270"/>
      <c r="BO18" s="270"/>
      <c r="BP18" s="275"/>
      <c r="BQ18" s="301"/>
      <c r="BR18" s="337"/>
    </row>
    <row r="19" spans="1:70" ht="23.25" customHeight="1" thickBot="1" x14ac:dyDescent="0.3">
      <c r="A19" s="20"/>
      <c r="B19" s="305"/>
      <c r="C19" s="302"/>
      <c r="D19" s="307"/>
      <c r="E19" s="307"/>
      <c r="F19" s="302"/>
      <c r="G19" s="302"/>
      <c r="H19" s="310"/>
      <c r="I19" s="302"/>
      <c r="J19" s="265"/>
      <c r="K19" s="30">
        <v>10</v>
      </c>
      <c r="L19" s="31" t="s">
        <v>47</v>
      </c>
      <c r="M19" s="315"/>
      <c r="N19" s="317"/>
      <c r="O19" s="271"/>
      <c r="P19" s="233"/>
      <c r="Q19" s="302"/>
      <c r="R19" s="302"/>
      <c r="S19" s="302"/>
      <c r="T19" s="302"/>
      <c r="U19" s="302"/>
      <c r="V19" s="302"/>
      <c r="W19" s="302"/>
      <c r="X19" s="302"/>
      <c r="Y19" s="302"/>
      <c r="Z19" s="302"/>
      <c r="AA19" s="302"/>
      <c r="AB19" s="302"/>
      <c r="AC19" s="302"/>
      <c r="AD19" s="302"/>
      <c r="AE19" s="302"/>
      <c r="AF19" s="302"/>
      <c r="AG19" s="302"/>
      <c r="AH19" s="302"/>
      <c r="AI19" s="302"/>
      <c r="AJ19" s="273"/>
      <c r="AK19" s="271"/>
      <c r="AL19" s="276"/>
      <c r="AM19" s="279"/>
      <c r="AN19" s="32">
        <v>10</v>
      </c>
      <c r="AO19" s="31"/>
      <c r="AP19" s="18"/>
      <c r="AQ19" s="18"/>
      <c r="AR19" s="18"/>
      <c r="AS19" s="18"/>
      <c r="AT19" s="18"/>
      <c r="AU19" s="18"/>
      <c r="AV19" s="18"/>
      <c r="AW19" s="18"/>
      <c r="AX19" s="18"/>
      <c r="AY19" s="18"/>
      <c r="AZ19" s="18"/>
      <c r="BA19" s="18"/>
      <c r="BB19" s="144">
        <f t="shared" si="6"/>
        <v>0</v>
      </c>
      <c r="BC19" s="144" t="str">
        <f t="shared" si="7"/>
        <v>Débil</v>
      </c>
      <c r="BD19" s="18"/>
      <c r="BE19" s="144"/>
      <c r="BF19" s="144" t="str">
        <f t="shared" si="8"/>
        <v/>
      </c>
      <c r="BG19" s="144"/>
      <c r="BH19" s="145" t="str">
        <f t="shared" si="9"/>
        <v/>
      </c>
      <c r="BI19" s="144" t="str">
        <f t="shared" si="10"/>
        <v/>
      </c>
      <c r="BJ19" s="144" t="str">
        <f t="shared" si="11"/>
        <v>SI</v>
      </c>
      <c r="BK19" s="250"/>
      <c r="BL19" s="250"/>
      <c r="BM19" s="282"/>
      <c r="BN19" s="271"/>
      <c r="BO19" s="271"/>
      <c r="BP19" s="276"/>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R10:BR1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Q10:Q19"/>
    <mergeCell ref="R10:R19"/>
    <mergeCell ref="S10:S19"/>
    <mergeCell ref="T10:T19"/>
    <mergeCell ref="U10:U19"/>
    <mergeCell ref="V10:V19"/>
    <mergeCell ref="I10:I19"/>
    <mergeCell ref="J10:J19"/>
    <mergeCell ref="M10:M19"/>
    <mergeCell ref="N10:N19"/>
    <mergeCell ref="O10:O1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6:M6"/>
    <mergeCell ref="N6:AM6"/>
    <mergeCell ref="AN6:AT6"/>
    <mergeCell ref="AU6:BL6"/>
    <mergeCell ref="BM6:BP8"/>
    <mergeCell ref="BQ6:BR7"/>
    <mergeCell ref="B7:B9"/>
    <mergeCell ref="C7:C9"/>
    <mergeCell ref="D7:D9"/>
    <mergeCell ref="E7:E9"/>
    <mergeCell ref="B2:C3"/>
    <mergeCell ref="D2:BR2"/>
    <mergeCell ref="D3:BR3"/>
    <mergeCell ref="B4:C4"/>
    <mergeCell ref="D4:R4"/>
    <mergeCell ref="S4:AR4"/>
    <mergeCell ref="AS4:BH4"/>
    <mergeCell ref="BI4:BR4"/>
  </mergeCells>
  <conditionalFormatting sqref="J10">
    <cfRule type="containsText" dxfId="135" priority="16" operator="containsText" text="No es Riesgo de Corrupción">
      <formula>NOT(ISERROR(SEARCH("No es Riesgo de Corrupción",J10)))</formula>
    </cfRule>
    <cfRule type="containsText" dxfId="134" priority="17" operator="containsText" text="Si es Riesgo de Corrupción">
      <formula>NOT(ISERROR(SEARCH("Si es Riesgo de Corrupción",J10)))</formula>
    </cfRule>
  </conditionalFormatting>
  <conditionalFormatting sqref="AL10:AL19">
    <cfRule type="containsText" dxfId="133" priority="12" operator="containsText" text="Extremo">
      <formula>NOT(ISERROR(SEARCH("Extremo",AL10)))</formula>
    </cfRule>
    <cfRule type="containsText" dxfId="132" priority="13" operator="containsText" text="Alto">
      <formula>NOT(ISERROR(SEARCH("Alto",AL10)))</formula>
    </cfRule>
    <cfRule type="containsText" dxfId="131" priority="14" operator="containsText" text="Moderado">
      <formula>NOT(ISERROR(SEARCH("Moderado",AL10)))</formula>
    </cfRule>
    <cfRule type="containsText" dxfId="130" priority="15" operator="containsText" text="Bajo">
      <formula>NOT(ISERROR(SEARCH("Bajo",AL10)))</formula>
    </cfRule>
  </conditionalFormatting>
  <conditionalFormatting sqref="AM10">
    <cfRule type="containsText" dxfId="129" priority="8" operator="containsText" text="Extremo">
      <formula>NOT(ISERROR(SEARCH("Extremo",AM10)))</formula>
    </cfRule>
    <cfRule type="containsText" dxfId="128" priority="9" operator="containsText" text="Alto">
      <formula>NOT(ISERROR(SEARCH("Alto",AM10)))</formula>
    </cfRule>
    <cfRule type="containsText" dxfId="127" priority="10" operator="containsText" text="Moderado">
      <formula>NOT(ISERROR(SEARCH("Moderado",AM10)))</formula>
    </cfRule>
    <cfRule type="containsText" dxfId="126" priority="11" operator="containsText" text="Bajo">
      <formula>NOT(ISERROR(SEARCH("Bajo",AM10)))</formula>
    </cfRule>
  </conditionalFormatting>
  <conditionalFormatting sqref="BH10:BH19">
    <cfRule type="containsText" dxfId="125" priority="5" operator="containsText" text="FUERTE">
      <formula>NOT(ISERROR(SEARCH("FUERTE",BH10)))</formula>
    </cfRule>
    <cfRule type="containsText" dxfId="124" priority="6" operator="containsText" text="MODERADO">
      <formula>NOT(ISERROR(SEARCH("MODERADO",BH10)))</formula>
    </cfRule>
    <cfRule type="containsText" dxfId="123" priority="7" operator="containsText" text="DÉBIL">
      <formula>NOT(ISERROR(SEARCH("DÉBIL",BH10)))</formula>
    </cfRule>
  </conditionalFormatting>
  <conditionalFormatting sqref="BP10:BP19">
    <cfRule type="containsText" dxfId="122" priority="1" operator="containsText" text="Extremo">
      <formula>NOT(ISERROR(SEARCH("Extremo",BP10)))</formula>
    </cfRule>
    <cfRule type="containsText" dxfId="121" priority="2" operator="containsText" text="Alto">
      <formula>NOT(ISERROR(SEARCH("Alto",BP10)))</formula>
    </cfRule>
    <cfRule type="containsText" dxfId="120" priority="3" operator="containsText" text="Moderado">
      <formula>NOT(ISERROR(SEARCH("Moderado",BP10)))</formula>
    </cfRule>
    <cfRule type="containsText" dxfId="119" priority="4" operator="containsText" text="Bajo">
      <formula>NOT(ISERROR(SEARCH("Bajo",BP10)))</formula>
    </cfRule>
  </conditionalFormatting>
  <dataValidations count="13">
    <dataValidation type="list" allowBlank="1" showInputMessage="1" showErrorMessage="1" sqref="AQ10:AQ19" xr:uid="{50EC84EF-8068-4BC3-85C8-94747E612F87}">
      <formula1>"Por Tramite, Diario, Semanal, Quincenal, Mensual, Bimestral, Trimestral, Semestral"</formula1>
    </dataValidation>
    <dataValidation type="list" allowBlank="1" showInputMessage="1" showErrorMessage="1" sqref="AU10:AU19" xr:uid="{834E5ACF-E76C-438E-A2F7-D4C4A6F65974}">
      <formula1>"Asignado,No Asignado"</formula1>
    </dataValidation>
    <dataValidation type="list" allowBlank="1" showInputMessage="1" showErrorMessage="1" sqref="AV10:AV19" xr:uid="{AEA47BE1-5316-4048-967E-2D2C628C0C4E}">
      <formula1>"Adecuado,Inadecuado"</formula1>
    </dataValidation>
    <dataValidation type="list" allowBlank="1" showInputMessage="1" showErrorMessage="1" sqref="AW10:AW19" xr:uid="{FE9EC38B-01E8-4790-9453-A51B5EBA06FA}">
      <formula1>"Oportuna,Inoportuna"</formula1>
    </dataValidation>
    <dataValidation type="list" allowBlank="1" showInputMessage="1" showErrorMessage="1" sqref="AX10:AX19" xr:uid="{FE2CE8DD-5E69-4430-953A-6B8BFECCAE93}">
      <formula1>"Prevenir,Detectar,No es un control"</formula1>
    </dataValidation>
    <dataValidation type="list" allowBlank="1" showInputMessage="1" showErrorMessage="1" sqref="AY10:AY19" xr:uid="{4B21E83C-C9F4-49CA-BF69-08ED3A9C1A43}">
      <formula1>"Confiable,No confiable"</formula1>
    </dataValidation>
    <dataValidation type="list" allowBlank="1" showInputMessage="1" showErrorMessage="1" sqref="AZ10:AZ19" xr:uid="{678F05F1-5ACF-4A20-B8DD-7E7B581933BC}">
      <formula1>"Se investigan y resuelven oportunamente,No se investigan y resuelven oportunamente."</formula1>
    </dataValidation>
    <dataValidation type="list" allowBlank="1" showInputMessage="1" showErrorMessage="1" sqref="BA10:BA19" xr:uid="{C237C347-B7DE-4F69-B107-0361CFEE018F}">
      <formula1>"Completa,Incompleta,No existe"</formula1>
    </dataValidation>
    <dataValidation type="list" allowBlank="1" showInputMessage="1" showErrorMessage="1" sqref="BE10:BE19" xr:uid="{566D4AFB-DC90-4A83-9332-4D68079C5743}">
      <formula1>"Fuerte,Moderado,Débil"</formula1>
    </dataValidation>
    <dataValidation type="list" allowBlank="1" showInputMessage="1" showErrorMessage="1" sqref="AT10:AT19" xr:uid="{0FCC2C20-07CF-4A82-9E76-34D79EAD73B1}">
      <formula1>"Preventivo,Detectivo"</formula1>
    </dataValidation>
    <dataValidation type="list" allowBlank="1" showInputMessage="1" showErrorMessage="1" sqref="B10" xr:uid="{83A2204F-81FA-4F59-9236-1AE008A23963}">
      <formula1>$B$1047871:$B$1047903</formula1>
    </dataValidation>
    <dataValidation type="list" allowBlank="1" showInputMessage="1" showErrorMessage="1" sqref="F10:I10 Q10:AI19" xr:uid="{E4BDFD83-0D0D-4E35-B2D2-700325BC8AE9}">
      <formula1>"SI,NO"</formula1>
    </dataValidation>
    <dataValidation type="list" allowBlank="1" showInputMessage="1" showErrorMessage="1" sqref="N10" xr:uid="{18F883F5-4693-4817-8020-53B45CE0DEC2}">
      <formula1>"-,1,2,3,4,5"</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B3027D64-7C95-476A-83F3-03F168ACAF8A}">
          <x14:formula1>
            <xm:f>'C:\Users\1042348856\Downloads\[Mapa riesgos de corrupcion 2019 SSOAC actualizado a Dic 2019.xlsx]Hoja2'!#REF!</xm:f>
          </x14:formula1>
          <xm:sqref>AM10:AM19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B5F4-247F-4E06-8034-DBB7DC886A73}">
  <sheetPr>
    <tabColor theme="8"/>
    <pageSetUpPr fitToPage="1"/>
  </sheetPr>
  <dimension ref="A1:BR1047903"/>
  <sheetViews>
    <sheetView zoomScale="60" zoomScaleNormal="60" zoomScaleSheetLayoutView="50" zoomScalePageLayoutView="30" workbookViewId="0">
      <selection activeCell="B10" sqref="B10:B19"/>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6" t="s">
        <v>64</v>
      </c>
      <c r="AV9" s="36" t="s">
        <v>65</v>
      </c>
      <c r="AW9" s="36">
        <v>2</v>
      </c>
      <c r="AX9" s="36">
        <v>3</v>
      </c>
      <c r="AY9" s="36">
        <v>4</v>
      </c>
      <c r="AZ9" s="36">
        <v>5</v>
      </c>
      <c r="BA9" s="36">
        <v>6</v>
      </c>
      <c r="BB9" s="229"/>
      <c r="BC9" s="230"/>
      <c r="BD9" s="8"/>
      <c r="BE9" s="229"/>
      <c r="BF9" s="230"/>
      <c r="BG9" s="8"/>
      <c r="BH9" s="229"/>
      <c r="BI9" s="230"/>
      <c r="BJ9" s="229"/>
      <c r="BK9" s="216"/>
      <c r="BL9" s="216"/>
      <c r="BM9" s="238" t="s">
        <v>5</v>
      </c>
      <c r="BN9" s="239"/>
      <c r="BO9" s="9" t="s">
        <v>6</v>
      </c>
      <c r="BP9" s="9" t="s">
        <v>7</v>
      </c>
      <c r="BQ9" s="289"/>
      <c r="BR9" s="237"/>
    </row>
    <row r="10" spans="1:70" ht="114.75" x14ac:dyDescent="0.25">
      <c r="A10" s="20"/>
      <c r="B10" s="339" t="s">
        <v>20</v>
      </c>
      <c r="C10" s="308" t="s">
        <v>152</v>
      </c>
      <c r="D10" s="306" t="s">
        <v>500</v>
      </c>
      <c r="E10" s="306" t="s">
        <v>393</v>
      </c>
      <c r="F10" s="300" t="s">
        <v>89</v>
      </c>
      <c r="G10" s="300" t="s">
        <v>89</v>
      </c>
      <c r="H10" s="308" t="s">
        <v>89</v>
      </c>
      <c r="I10" s="300" t="s">
        <v>89</v>
      </c>
      <c r="J10" s="311" t="str">
        <f t="shared" ref="J10" si="0">IF(AND((F10="SI"),(G10="SI"),(H10="SI"),(I10="SI")),"Si es Riesgo de Corrupción","No es Riesgo de Corrupción")</f>
        <v>Si es Riesgo de Corrupción</v>
      </c>
      <c r="K10" s="21">
        <v>1</v>
      </c>
      <c r="L10" s="22" t="s">
        <v>153</v>
      </c>
      <c r="M10" s="314" t="s">
        <v>394</v>
      </c>
      <c r="N10" s="316">
        <v>3</v>
      </c>
      <c r="O10" s="318" t="str">
        <f t="shared" ref="O10" si="1">IF(N10=1,"Rara vez",IF(N10=2,"Improbable",IF(N10=3,"Posible",IF(N10=4,"Probable",IF(N10=5,"Casi seguro","← 
Definir el nivel de probabilidad")))))</f>
        <v>Posible</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300" t="s">
        <v>89</v>
      </c>
      <c r="R10" s="300" t="s">
        <v>89</v>
      </c>
      <c r="S10" s="300" t="s">
        <v>89</v>
      </c>
      <c r="T10" s="300" t="s">
        <v>89</v>
      </c>
      <c r="U10" s="300" t="s">
        <v>89</v>
      </c>
      <c r="V10" s="300" t="s">
        <v>89</v>
      </c>
      <c r="W10" s="300" t="s">
        <v>89</v>
      </c>
      <c r="X10" s="300" t="s">
        <v>89</v>
      </c>
      <c r="Y10" s="300" t="s">
        <v>96</v>
      </c>
      <c r="Z10" s="300" t="s">
        <v>89</v>
      </c>
      <c r="AA10" s="300" t="s">
        <v>89</v>
      </c>
      <c r="AB10" s="300" t="s">
        <v>89</v>
      </c>
      <c r="AC10" s="300" t="s">
        <v>89</v>
      </c>
      <c r="AD10" s="300" t="s">
        <v>89</v>
      </c>
      <c r="AE10" s="300" t="s">
        <v>89</v>
      </c>
      <c r="AF10" s="300" t="s">
        <v>96</v>
      </c>
      <c r="AG10" s="300" t="s">
        <v>89</v>
      </c>
      <c r="AH10" s="300" t="s">
        <v>89</v>
      </c>
      <c r="AI10" s="300" t="s">
        <v>96</v>
      </c>
      <c r="AJ10" s="326">
        <f t="shared" ref="AJ10" si="3">IF(AF10="SI","Impacto Catastrófico por lesoines o perdida de vidas humanas",(COUNTIF(Q10:AE19,"SI")+COUNTIF(AG10:AI19,"SI")))</f>
        <v>16</v>
      </c>
      <c r="AK10" s="318" t="str">
        <f t="shared" ref="AK10" si="4">IF(AJ10=0,"",IF(AND(AJ10&gt;0,AJ10&lt;=5),"Moderado",IF(AND(AJ10&gt;5,AJ10&lt;=11),"Mayor","Catastrófico")))</f>
        <v>Catastrófico</v>
      </c>
      <c r="AL10" s="328" t="str">
        <f t="shared" ref="AL10" si="5">IF(AND(O10="Rara Vez",AK10="Moderado"),"Moderado",IF(AND(O10="Rara Vez",AK10="Mayor"),"Alto",IF(AND(O10="Improbable",AK10="Moderado"),"Moderado",IF(AND(O10="Improbable",AK10="Mayor"),"Alto",IF(AND(O10="Posible",AK10="Moderado"),"Alto",IF(AND(O10="Probable",AK10="Moderado"),"Alto","Extremo"))))))</f>
        <v>Extremo</v>
      </c>
      <c r="AM10" s="331" t="s">
        <v>81</v>
      </c>
      <c r="AN10" s="23">
        <v>1</v>
      </c>
      <c r="AO10" s="22" t="s">
        <v>501</v>
      </c>
      <c r="AP10" s="10" t="s">
        <v>156</v>
      </c>
      <c r="AQ10" s="10" t="s">
        <v>99</v>
      </c>
      <c r="AR10" s="10" t="s">
        <v>157</v>
      </c>
      <c r="AS10" s="10" t="s">
        <v>158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334" t="str">
        <f t="shared" ref="BK10" si="12">IF(AVERAGE(BI10:BI19)=100,"FUERTE",IF(AND(AVERAGE(BI10:BI19)&lt;=99,AVERAGE(BI10:BI19)&gt;=50),"MODERADA",IF(AVERAGE(BI10:BI19)&lt;50,"DÉBIL",0)))</f>
        <v>MODERADA</v>
      </c>
      <c r="BL10" s="334" t="str">
        <f t="shared" ref="BL10" si="13">IFERROR(IF(BK10="DÉBIL","NO DISMINUYE",IF(AVERAGEIF(AT10:AT19,"Preventivo",BI10:BI19)&gt;=50,"DIRECTAMENTE","NO DISMINUYE")),"NO DISMINUYE")</f>
        <v>DIRECTAMENTE</v>
      </c>
      <c r="BM10" s="323">
        <f t="shared" ref="BM10" si="14">IF(N10=1,1,IF(AND(N10=2,BK10="FUERTE",BL10="DIRECTAMENTE"),N10-1,IF(AND(N10&gt;2,BK10="FUERTE",BL10="DIRECTAMENTE"),N10-2,IF(AND(N10&gt;=2,BK10="MODERADA",BL10="DIRECTAMENTE"),N10-1,N10))))</f>
        <v>2</v>
      </c>
      <c r="BN10" s="318" t="str">
        <f t="shared" ref="BN10" si="15">IF(BM10=1,"Rara vez",IF(BM10=2,"Improbable",IF(BM10=3,"Posible",IF(BM10=4,"Probable",IF(BM10=5,"Casi Seguro",0)))))</f>
        <v>Improbable</v>
      </c>
      <c r="BO10" s="318" t="str">
        <f t="shared" ref="BO10" si="16">AK10</f>
        <v>Catastrófico</v>
      </c>
      <c r="BP10" s="328" t="str">
        <f t="shared" ref="BP10" si="17">IF(AND(BN10="Rara Vez",BO10="Moderado"),"Moderado",IF(AND(BN10="Rara Vez",BO10="Mayor"),"Alto",IF(AND(BN10="Improbable",BO10="Moderado"),"Moderado",IF(AND(BN10="Improbable",BO10="Mayor"),"Alto",IF(AND(BN10="Posible",BO10="Moderado"),"Alto",IF(AND(BN10="Probable",BO10="Moderado"),"Alto","Extremo"))))))</f>
        <v>Extremo</v>
      </c>
      <c r="BQ10" s="300" t="s">
        <v>395</v>
      </c>
      <c r="BR10" s="336" t="s">
        <v>396</v>
      </c>
    </row>
    <row r="11" spans="1:70" ht="102" x14ac:dyDescent="0.25">
      <c r="A11" s="20"/>
      <c r="B11" s="340"/>
      <c r="C11" s="309"/>
      <c r="D11" s="306"/>
      <c r="E11" s="306"/>
      <c r="F11" s="301"/>
      <c r="G11" s="301"/>
      <c r="H11" s="309"/>
      <c r="I11" s="301"/>
      <c r="J11" s="312"/>
      <c r="K11" s="24">
        <v>2</v>
      </c>
      <c r="L11" s="25" t="s">
        <v>154</v>
      </c>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t="s">
        <v>502</v>
      </c>
      <c r="AP11" s="16" t="s">
        <v>159</v>
      </c>
      <c r="AQ11" s="16" t="s">
        <v>99</v>
      </c>
      <c r="AR11" s="16" t="s">
        <v>157</v>
      </c>
      <c r="AS11" s="16" t="s">
        <v>158</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127</v>
      </c>
      <c r="BF11" s="16" t="str">
        <f t="shared" si="8"/>
        <v>Algunas veces se ejecuta</v>
      </c>
      <c r="BG11" s="16"/>
      <c r="BH11" s="17" t="str">
        <f t="shared" si="9"/>
        <v>MODERADO</v>
      </c>
      <c r="BI11" s="16">
        <f t="shared" si="10"/>
        <v>50</v>
      </c>
      <c r="BJ11" s="16" t="str">
        <f t="shared" si="11"/>
        <v>SI</v>
      </c>
      <c r="BK11" s="334"/>
      <c r="BL11" s="334"/>
      <c r="BM11" s="324"/>
      <c r="BN11" s="318"/>
      <c r="BO11" s="318"/>
      <c r="BP11" s="329"/>
      <c r="BQ11" s="301"/>
      <c r="BR11" s="337"/>
    </row>
    <row r="12" spans="1:70" ht="63.75" x14ac:dyDescent="0.25">
      <c r="A12" s="20"/>
      <c r="B12" s="340"/>
      <c r="C12" s="309"/>
      <c r="D12" s="306"/>
      <c r="E12" s="306"/>
      <c r="F12" s="301"/>
      <c r="G12" s="301"/>
      <c r="H12" s="309"/>
      <c r="I12" s="301"/>
      <c r="J12" s="312"/>
      <c r="K12" s="27">
        <v>3</v>
      </c>
      <c r="L12" s="28" t="s">
        <v>155</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397</v>
      </c>
      <c r="AP12" s="12" t="s">
        <v>160</v>
      </c>
      <c r="AQ12" s="12" t="s">
        <v>99</v>
      </c>
      <c r="AR12" s="12" t="s">
        <v>157</v>
      </c>
      <c r="AS12" s="12" t="s">
        <v>158</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127</v>
      </c>
      <c r="BF12" s="12" t="str">
        <f t="shared" si="8"/>
        <v>Algunas veces se ejecuta</v>
      </c>
      <c r="BG12" s="12"/>
      <c r="BH12" s="13" t="str">
        <f t="shared" si="9"/>
        <v>MODERADO</v>
      </c>
      <c r="BI12" s="12">
        <f t="shared" si="10"/>
        <v>50</v>
      </c>
      <c r="BJ12" s="12" t="str">
        <f t="shared" si="11"/>
        <v>SI</v>
      </c>
      <c r="BK12" s="334"/>
      <c r="BL12" s="334"/>
      <c r="BM12" s="324"/>
      <c r="BN12" s="318"/>
      <c r="BO12" s="318"/>
      <c r="BP12" s="329"/>
      <c r="BQ12" s="301"/>
      <c r="BR12" s="337"/>
    </row>
    <row r="13" spans="1:70" ht="23.25" customHeight="1" x14ac:dyDescent="0.25">
      <c r="A13" s="20"/>
      <c r="B13" s="340"/>
      <c r="C13" s="309"/>
      <c r="D13" s="306"/>
      <c r="E13" s="306"/>
      <c r="F13" s="301"/>
      <c r="G13" s="301"/>
      <c r="H13" s="309"/>
      <c r="I13" s="301"/>
      <c r="J13" s="312"/>
      <c r="K13" s="24">
        <v>4</v>
      </c>
      <c r="L13" s="25"/>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334"/>
      <c r="BL13" s="334"/>
      <c r="BM13" s="324"/>
      <c r="BN13" s="318"/>
      <c r="BO13" s="318"/>
      <c r="BP13" s="329"/>
      <c r="BQ13" s="301"/>
      <c r="BR13" s="337"/>
    </row>
    <row r="14" spans="1:70" ht="23.25" customHeight="1" x14ac:dyDescent="0.25">
      <c r="A14" s="20"/>
      <c r="B14" s="340"/>
      <c r="C14" s="309"/>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40"/>
      <c r="C15" s="309"/>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40"/>
      <c r="C16" s="309"/>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40"/>
      <c r="C17" s="309"/>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40"/>
      <c r="C18" s="309"/>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41"/>
      <c r="C19" s="310"/>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335"/>
      <c r="BL19" s="335"/>
      <c r="BM19" s="325"/>
      <c r="BN19" s="319"/>
      <c r="BO19" s="319"/>
      <c r="BP19" s="330"/>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Q6:BR7"/>
    <mergeCell ref="B2:C3"/>
    <mergeCell ref="D2:BR2"/>
    <mergeCell ref="D3:BR3"/>
    <mergeCell ref="B4:C4"/>
    <mergeCell ref="D4:R4"/>
    <mergeCell ref="S4:AR4"/>
    <mergeCell ref="AS4:BH4"/>
    <mergeCell ref="BI4:BR4"/>
    <mergeCell ref="BN10:BN19"/>
    <mergeCell ref="BO10:BO19"/>
    <mergeCell ref="BP10:BP19"/>
    <mergeCell ref="BQ10:BQ19"/>
    <mergeCell ref="BR10:BR19"/>
    <mergeCell ref="AK10:AK19"/>
    <mergeCell ref="AL10:AL19"/>
    <mergeCell ref="AM10:AM19"/>
    <mergeCell ref="BK10:BK19"/>
    <mergeCell ref="BL10:BL19"/>
    <mergeCell ref="BM10:BM19"/>
    <mergeCell ref="AE10:AE19"/>
    <mergeCell ref="AF10:AF19"/>
    <mergeCell ref="AG10:AG19"/>
    <mergeCell ref="AH10:AH19"/>
    <mergeCell ref="AI10:AI19"/>
    <mergeCell ref="AJ10:AJ19"/>
    <mergeCell ref="Y10:Y19"/>
    <mergeCell ref="Z10:Z19"/>
    <mergeCell ref="AA10:AA19"/>
    <mergeCell ref="AB10:AB19"/>
    <mergeCell ref="AC10:AC19"/>
    <mergeCell ref="AD10:AD19"/>
    <mergeCell ref="S10:S19"/>
    <mergeCell ref="T10:T19"/>
    <mergeCell ref="U10:U19"/>
    <mergeCell ref="V10:V19"/>
    <mergeCell ref="W10:W19"/>
    <mergeCell ref="X10:X19"/>
    <mergeCell ref="M10:M19"/>
    <mergeCell ref="N10:N19"/>
    <mergeCell ref="O10:O19"/>
    <mergeCell ref="P10:P19"/>
    <mergeCell ref="Q10:Q19"/>
    <mergeCell ref="R10:R19"/>
    <mergeCell ref="B10:B19"/>
    <mergeCell ref="C10:C19"/>
    <mergeCell ref="D10:D19"/>
    <mergeCell ref="E10:E19"/>
    <mergeCell ref="F10:F19"/>
    <mergeCell ref="G10:G19"/>
    <mergeCell ref="H10:H19"/>
    <mergeCell ref="I10:I19"/>
    <mergeCell ref="J10:J19"/>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T7:AT9"/>
    <mergeCell ref="AU7:BA8"/>
    <mergeCell ref="F7:J7"/>
    <mergeCell ref="K7:L9"/>
    <mergeCell ref="M7:M9"/>
    <mergeCell ref="AU6:BL6"/>
    <mergeCell ref="BM6:BP8"/>
    <mergeCell ref="B7:B9"/>
    <mergeCell ref="C7:C9"/>
    <mergeCell ref="D7:D9"/>
    <mergeCell ref="E7:E9"/>
    <mergeCell ref="N7:AM7"/>
    <mergeCell ref="AN7:AN9"/>
    <mergeCell ref="AO7:AO9"/>
    <mergeCell ref="F8:F9"/>
    <mergeCell ref="G8:G9"/>
    <mergeCell ref="H8:H9"/>
    <mergeCell ref="I8:I9"/>
    <mergeCell ref="B6:M6"/>
    <mergeCell ref="N6:AM6"/>
    <mergeCell ref="AN6:AT6"/>
  </mergeCells>
  <conditionalFormatting sqref="J10">
    <cfRule type="containsText" dxfId="118" priority="444" operator="containsText" text="No es Riesgo de Corrupción">
      <formula>NOT(ISERROR(SEARCH("No es Riesgo de Corrupción",J10)))</formula>
    </cfRule>
    <cfRule type="containsText" dxfId="117" priority="445" operator="containsText" text="Si es Riesgo de Corrupción">
      <formula>NOT(ISERROR(SEARCH("Si es Riesgo de Corrupción",J10)))</formula>
    </cfRule>
  </conditionalFormatting>
  <conditionalFormatting sqref="AL10:AL19">
    <cfRule type="containsText" dxfId="116" priority="440" operator="containsText" text="Extremo">
      <formula>NOT(ISERROR(SEARCH("Extremo",AL10)))</formula>
    </cfRule>
    <cfRule type="containsText" dxfId="115" priority="441" operator="containsText" text="Alto">
      <formula>NOT(ISERROR(SEARCH("Alto",AL10)))</formula>
    </cfRule>
    <cfRule type="containsText" dxfId="114" priority="442" operator="containsText" text="Moderado">
      <formula>NOT(ISERROR(SEARCH("Moderado",AL10)))</formula>
    </cfRule>
    <cfRule type="containsText" dxfId="113" priority="443" operator="containsText" text="Bajo">
      <formula>NOT(ISERROR(SEARCH("Bajo",AL10)))</formula>
    </cfRule>
  </conditionalFormatting>
  <conditionalFormatting sqref="BH10:BH19">
    <cfRule type="containsText" dxfId="112" priority="437" operator="containsText" text="FUERTE">
      <formula>NOT(ISERROR(SEARCH("FUERTE",BH10)))</formula>
    </cfRule>
    <cfRule type="containsText" dxfId="111" priority="438" operator="containsText" text="MODERADO">
      <formula>NOT(ISERROR(SEARCH("MODERADO",BH10)))</formula>
    </cfRule>
    <cfRule type="containsText" dxfId="110" priority="439" operator="containsText" text="DÉBIL">
      <formula>NOT(ISERROR(SEARCH("DÉBIL",BH10)))</formula>
    </cfRule>
  </conditionalFormatting>
  <conditionalFormatting sqref="AM10">
    <cfRule type="containsText" dxfId="109" priority="433" operator="containsText" text="Extremo">
      <formula>NOT(ISERROR(SEARCH("Extremo",AM10)))</formula>
    </cfRule>
    <cfRule type="containsText" dxfId="108" priority="434" operator="containsText" text="Alto">
      <formula>NOT(ISERROR(SEARCH("Alto",AM10)))</formula>
    </cfRule>
    <cfRule type="containsText" dxfId="107" priority="435" operator="containsText" text="Moderado">
      <formula>NOT(ISERROR(SEARCH("Moderado",AM10)))</formula>
    </cfRule>
    <cfRule type="containsText" dxfId="106" priority="436" operator="containsText" text="Bajo">
      <formula>NOT(ISERROR(SEARCH("Bajo",AM10)))</formula>
    </cfRule>
  </conditionalFormatting>
  <conditionalFormatting sqref="BP10:BP19">
    <cfRule type="containsText" dxfId="105" priority="429" operator="containsText" text="Extremo">
      <formula>NOT(ISERROR(SEARCH("Extremo",BP10)))</formula>
    </cfRule>
    <cfRule type="containsText" dxfId="104" priority="430" operator="containsText" text="Alto">
      <formula>NOT(ISERROR(SEARCH("Alto",BP10)))</formula>
    </cfRule>
    <cfRule type="containsText" dxfId="103" priority="431" operator="containsText" text="Moderado">
      <formula>NOT(ISERROR(SEARCH("Moderado",BP10)))</formula>
    </cfRule>
    <cfRule type="containsText" dxfId="102" priority="432" operator="containsText" text="Bajo">
      <formula>NOT(ISERROR(SEARCH("Bajo",BP10)))</formula>
    </cfRule>
  </conditionalFormatting>
  <dataValidations count="13">
    <dataValidation type="list" allowBlank="1" showInputMessage="1" showErrorMessage="1" sqref="B10" xr:uid="{175F89CF-67A4-4B14-92A4-76357CDFFFF5}">
      <formula1>$B$1047871:$B$1047903</formula1>
    </dataValidation>
    <dataValidation type="list" allowBlank="1" showInputMessage="1" showErrorMessage="1" sqref="F10:I10 Q10:AI19" xr:uid="{38EC4E87-1657-4C2B-9A85-F304D13C98E9}">
      <formula1>"SI,NO"</formula1>
    </dataValidation>
    <dataValidation type="list" allowBlank="1" showInputMessage="1" showErrorMessage="1" sqref="N10" xr:uid="{B3467E05-1473-49A8-A6E8-907E8F1AE6B5}">
      <formula1>"-,1,2,3,4,5"</formula1>
    </dataValidation>
    <dataValidation type="list" allowBlank="1" showInputMessage="1" showErrorMessage="1" sqref="AQ10:AQ19" xr:uid="{E961270D-9DE6-4156-A1FF-98094FE6A741}">
      <formula1>"Por Tramite, Diario, Semanal, Quincenal, Mensual, Bimestral, Trimestral, Semestral"</formula1>
    </dataValidation>
    <dataValidation type="list" allowBlank="1" showInputMessage="1" showErrorMessage="1" sqref="AU10:AU19" xr:uid="{9A4211A9-EF0C-42C2-989A-8D015863ABCE}">
      <formula1>"Asignado,No Asignado"</formula1>
    </dataValidation>
    <dataValidation type="list" allowBlank="1" showInputMessage="1" showErrorMessage="1" sqref="AV10:AV19" xr:uid="{D7944FA5-86C3-4978-88BC-93106C4E7068}">
      <formula1>"Adecuado,Inadecuado"</formula1>
    </dataValidation>
    <dataValidation type="list" allowBlank="1" showInputMessage="1" showErrorMessage="1" sqref="AW10:AW19" xr:uid="{4501BA3D-D1C5-4DE2-A0A2-094A5A926FDD}">
      <formula1>"Oportuna,Inoportuna"</formula1>
    </dataValidation>
    <dataValidation type="list" allowBlank="1" showInputMessage="1" showErrorMessage="1" sqref="AX10:AX19" xr:uid="{C4554169-D616-402D-896A-5DAD235CE816}">
      <formula1>"Prevenir,Detectar,No es un control"</formula1>
    </dataValidation>
    <dataValidation type="list" allowBlank="1" showInputMessage="1" showErrorMessage="1" sqref="AY10:AY19" xr:uid="{1AFFEBD1-6006-4283-AFD8-A481C76B222D}">
      <formula1>"Confiable,No confiable"</formula1>
    </dataValidation>
    <dataValidation type="list" allowBlank="1" showInputMessage="1" showErrorMessage="1" sqref="AZ10:AZ19" xr:uid="{903BE7DB-51A1-4F3D-B45F-83A0BD959310}">
      <formula1>"Se investigan y resuelven oportunamente,No se investigan y resuelven oportunamente."</formula1>
    </dataValidation>
    <dataValidation type="list" allowBlank="1" showInputMessage="1" showErrorMessage="1" sqref="BA10:BA19" xr:uid="{49D46AB5-83FC-414B-94C0-4BC7673DA550}">
      <formula1>"Completa,Incompleta,No existe"</formula1>
    </dataValidation>
    <dataValidation type="list" allowBlank="1" showInputMessage="1" showErrorMessage="1" sqref="BE10:BE19" xr:uid="{1B10655A-75C0-4FE5-891F-6A9DBC06B852}">
      <formula1>"Fuerte,Moderado,Débil"</formula1>
    </dataValidation>
    <dataValidation type="list" allowBlank="1" showInputMessage="1" showErrorMessage="1" sqref="AT10:AT19" xr:uid="{994216CA-67EC-4DEF-B878-CB7F9DD285EB}">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8A153E8A-8536-408B-8871-EADAE26C5648}">
          <x14:formula1>
            <xm:f>Hoja2!$A$1:$A$4</xm:f>
          </x14:formula1>
          <xm:sqref>AM10:AM19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80952-D172-4119-8679-AA4B2D1A76BD}">
  <sheetPr>
    <tabColor theme="9" tint="-0.249977111117893"/>
    <pageSetUpPr fitToPage="1"/>
  </sheetPr>
  <dimension ref="A1:BR1047903"/>
  <sheetViews>
    <sheetView zoomScale="60" zoomScaleNormal="60" zoomScaleSheetLayoutView="50" zoomScalePageLayoutView="30" workbookViewId="0">
      <selection activeCell="B4" sqref="B4:C4"/>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6" t="s">
        <v>64</v>
      </c>
      <c r="AV9" s="36" t="s">
        <v>65</v>
      </c>
      <c r="AW9" s="36">
        <v>2</v>
      </c>
      <c r="AX9" s="36">
        <v>3</v>
      </c>
      <c r="AY9" s="36">
        <v>4</v>
      </c>
      <c r="AZ9" s="36">
        <v>5</v>
      </c>
      <c r="BA9" s="36">
        <v>6</v>
      </c>
      <c r="BB9" s="229"/>
      <c r="BC9" s="230"/>
      <c r="BD9" s="8"/>
      <c r="BE9" s="229"/>
      <c r="BF9" s="230"/>
      <c r="BG9" s="8"/>
      <c r="BH9" s="229"/>
      <c r="BI9" s="230"/>
      <c r="BJ9" s="229"/>
      <c r="BK9" s="216"/>
      <c r="BL9" s="216"/>
      <c r="BM9" s="238" t="s">
        <v>5</v>
      </c>
      <c r="BN9" s="239"/>
      <c r="BO9" s="9" t="s">
        <v>6</v>
      </c>
      <c r="BP9" s="9" t="s">
        <v>7</v>
      </c>
      <c r="BQ9" s="289"/>
      <c r="BR9" s="237"/>
    </row>
    <row r="10" spans="1:70" ht="178.5" x14ac:dyDescent="0.25">
      <c r="A10" s="20"/>
      <c r="B10" s="303" t="s">
        <v>446</v>
      </c>
      <c r="C10" s="300" t="s">
        <v>468</v>
      </c>
      <c r="D10" s="306" t="s">
        <v>447</v>
      </c>
      <c r="E10" s="306" t="s">
        <v>448</v>
      </c>
      <c r="F10" s="300" t="s">
        <v>89</v>
      </c>
      <c r="G10" s="300" t="s">
        <v>89</v>
      </c>
      <c r="H10" s="308" t="s">
        <v>89</v>
      </c>
      <c r="I10" s="300" t="s">
        <v>89</v>
      </c>
      <c r="J10" s="311" t="str">
        <f t="shared" ref="J10" si="0">IF(AND((F10="SI"),(G10="SI"),(H10="SI"),(I10="SI")),"Si es Riesgo de Corrupción","No es Riesgo de Corrupción")</f>
        <v>Si es Riesgo de Corrupción</v>
      </c>
      <c r="K10" s="21">
        <v>1</v>
      </c>
      <c r="L10" s="22" t="s">
        <v>144</v>
      </c>
      <c r="M10" s="314" t="s">
        <v>145</v>
      </c>
      <c r="N10" s="316">
        <v>2</v>
      </c>
      <c r="O10" s="318" t="str">
        <f t="shared" ref="O10" si="1">IF(N10=1,"Rara vez",IF(N10=2,"Improbable",IF(N10=3,"Posible",IF(N10=4,"Probable",IF(N10=5,"Casi seguro","← 
Definir el nivel de probabilidad")))))</f>
        <v>Improbable</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300" t="s">
        <v>89</v>
      </c>
      <c r="R10" s="300" t="s">
        <v>89</v>
      </c>
      <c r="S10" s="300" t="s">
        <v>89</v>
      </c>
      <c r="T10" s="300" t="s">
        <v>89</v>
      </c>
      <c r="U10" s="300" t="s">
        <v>89</v>
      </c>
      <c r="V10" s="300" t="s">
        <v>89</v>
      </c>
      <c r="W10" s="300" t="s">
        <v>89</v>
      </c>
      <c r="X10" s="300" t="s">
        <v>89</v>
      </c>
      <c r="Y10" s="300" t="s">
        <v>89</v>
      </c>
      <c r="Z10" s="300" t="s">
        <v>89</v>
      </c>
      <c r="AA10" s="300" t="s">
        <v>89</v>
      </c>
      <c r="AB10" s="300" t="s">
        <v>89</v>
      </c>
      <c r="AC10" s="300" t="s">
        <v>89</v>
      </c>
      <c r="AD10" s="300" t="s">
        <v>89</v>
      </c>
      <c r="AE10" s="300" t="s">
        <v>89</v>
      </c>
      <c r="AF10" s="300" t="s">
        <v>89</v>
      </c>
      <c r="AG10" s="300" t="s">
        <v>89</v>
      </c>
      <c r="AH10" s="300" t="s">
        <v>89</v>
      </c>
      <c r="AI10" s="300" t="s">
        <v>96</v>
      </c>
      <c r="AJ10" s="326" t="str">
        <f t="shared" ref="AJ10" si="3">IF(AF10="SI","Impacto Catastrófico por lesoines o perdida de vidas humanas",(COUNTIF(Q10:AE19,"SI")+COUNTIF(AG10:AI19,"SI")))</f>
        <v>Impacto Catastrófico por lesoines o perdida de vidas humanas</v>
      </c>
      <c r="AK10" s="318" t="str">
        <f t="shared" ref="AK10" si="4">IF(AJ10=0,"",IF(AND(AJ10&gt;0,AJ10&lt;=5),"Moderado",IF(AND(AJ10&gt;5,AJ10&lt;=11),"Mayor","Catastrófico")))</f>
        <v>Catastrófico</v>
      </c>
      <c r="AL10" s="328" t="str">
        <f t="shared" ref="AL10" si="5">IF(AND(O10="Rara Vez",AK10="Moderado"),"Moderado",IF(AND(O10="Rara Vez",AK10="Mayor"),"Alto",IF(AND(O10="Improbable",AK10="Moderado"),"Moderado",IF(AND(O10="Improbable",AK10="Mayor"),"Alto",IF(AND(O10="Posible",AK10="Moderado"),"Alto",IF(AND(O10="Probable",AK10="Moderado"),"Alto","Extremo"))))))</f>
        <v>Extremo</v>
      </c>
      <c r="AM10" s="331" t="s">
        <v>81</v>
      </c>
      <c r="AN10" s="23">
        <v>1</v>
      </c>
      <c r="AO10" s="22" t="s">
        <v>469</v>
      </c>
      <c r="AP10" s="10" t="s">
        <v>146</v>
      </c>
      <c r="AQ10" s="10" t="s">
        <v>147</v>
      </c>
      <c r="AR10" s="10" t="s">
        <v>470</v>
      </c>
      <c r="AS10" s="10" t="s">
        <v>449</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334" t="str">
        <f t="shared" ref="BK10" si="12">IF(AVERAGE(BI10:BI19)=100,"FUERTE",IF(AND(AVERAGE(BI10:BI19)&lt;=99,AVERAGE(BI10:BI19)&gt;=50),"MODERADA",IF(AVERAGE(BI10:BI19)&lt;50,"DÉBIL",0)))</f>
        <v>FUERTE</v>
      </c>
      <c r="BL10" s="334" t="str">
        <f t="shared" ref="BL10" si="13">IFERROR(IF(BK10="DÉBIL","NO DISMINUYE",IF(AVERAGEIF(AT10:AT19,"Preventivo",BI10:BI19)&gt;=50,"DIRECTAMENTE","NO DISMINUYE")),"NO DISMINUYE")</f>
        <v>DIRECTAMENTE</v>
      </c>
      <c r="BM10" s="323">
        <f t="shared" ref="BM10" si="14">IF(N10=1,1,IF(AND(N10=2,BK10="FUERTE",BL10="DIRECTAMENTE"),N10-1,IF(AND(N10&gt;2,BK10="FUERTE",BL10="DIRECTAMENTE"),N10-2,IF(AND(N10&gt;=2,BK10="MODERADA",BL10="DIRECTAMENTE"),N10-1,N10))))</f>
        <v>1</v>
      </c>
      <c r="BN10" s="318" t="str">
        <f t="shared" ref="BN10" si="15">IF(BM10=1,"Rara vez",IF(BM10=2,"Improbable",IF(BM10=3,"Posible",IF(BM10=4,"Probable",IF(BM10=5,"Casi Seguro",0)))))</f>
        <v>Rara vez</v>
      </c>
      <c r="BO10" s="318" t="str">
        <f t="shared" ref="BO10" si="16">AK10</f>
        <v>Catastrófico</v>
      </c>
      <c r="BP10" s="328" t="str">
        <f t="shared" ref="BP10" si="17">IF(AND(BN10="Rara Vez",BO10="Moderado"),"Moderado",IF(AND(BN10="Rara Vez",BO10="Mayor"),"Alto",IF(AND(BN10="Improbable",BO10="Moderado"),"Moderado",IF(AND(BN10="Improbable",BO10="Mayor"),"Alto",IF(AND(BN10="Posible",BO10="Moderado"),"Alto",IF(AND(BN10="Probable",BO10="Moderado"),"Alto","Extremo"))))))</f>
        <v>Extremo</v>
      </c>
      <c r="BQ10" s="300" t="s">
        <v>450</v>
      </c>
      <c r="BR10" s="336"/>
    </row>
    <row r="11" spans="1:70" ht="165.75" x14ac:dyDescent="0.25">
      <c r="A11" s="20"/>
      <c r="B11" s="304"/>
      <c r="C11" s="301"/>
      <c r="D11" s="306"/>
      <c r="E11" s="306"/>
      <c r="F11" s="301"/>
      <c r="G11" s="301"/>
      <c r="H11" s="309"/>
      <c r="I11" s="301"/>
      <c r="J11" s="312"/>
      <c r="K11" s="24">
        <v>2</v>
      </c>
      <c r="L11" s="25" t="s">
        <v>144</v>
      </c>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t="s">
        <v>471</v>
      </c>
      <c r="AP11" s="16" t="s">
        <v>148</v>
      </c>
      <c r="AQ11" s="16" t="s">
        <v>99</v>
      </c>
      <c r="AR11" s="16" t="s">
        <v>472</v>
      </c>
      <c r="AS11" s="16" t="s">
        <v>503</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334"/>
      <c r="BL11" s="334"/>
      <c r="BM11" s="324"/>
      <c r="BN11" s="318"/>
      <c r="BO11" s="318"/>
      <c r="BP11" s="329"/>
      <c r="BQ11" s="301"/>
      <c r="BR11" s="337"/>
    </row>
    <row r="12" spans="1:70" ht="114.75" customHeight="1" x14ac:dyDescent="0.25">
      <c r="A12" s="20"/>
      <c r="B12" s="304"/>
      <c r="C12" s="301"/>
      <c r="D12" s="306"/>
      <c r="E12" s="306"/>
      <c r="F12" s="301"/>
      <c r="G12" s="301"/>
      <c r="H12" s="309"/>
      <c r="I12" s="301"/>
      <c r="J12" s="312"/>
      <c r="K12" s="27">
        <v>3</v>
      </c>
      <c r="L12" s="28" t="s">
        <v>451</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504</v>
      </c>
      <c r="AP12" s="12" t="s">
        <v>398</v>
      </c>
      <c r="AQ12" s="12" t="s">
        <v>120</v>
      </c>
      <c r="AR12" s="12" t="s">
        <v>149</v>
      </c>
      <c r="AS12" s="12" t="s">
        <v>505</v>
      </c>
      <c r="AT12" s="12" t="s">
        <v>102</v>
      </c>
      <c r="AU12" s="12" t="s">
        <v>103</v>
      </c>
      <c r="AV12" s="12" t="s">
        <v>104</v>
      </c>
      <c r="AW12" s="12" t="s">
        <v>105</v>
      </c>
      <c r="AX12" s="12" t="s">
        <v>112</v>
      </c>
      <c r="AY12" s="12" t="s">
        <v>107</v>
      </c>
      <c r="AZ12" s="12" t="s">
        <v>108</v>
      </c>
      <c r="BA12" s="12" t="s">
        <v>124</v>
      </c>
      <c r="BB12" s="12">
        <f t="shared" si="6"/>
        <v>95</v>
      </c>
      <c r="BC12" s="12" t="str">
        <f t="shared" si="7"/>
        <v>Fuerte</v>
      </c>
      <c r="BD12" s="12"/>
      <c r="BE12" s="12" t="s">
        <v>115</v>
      </c>
      <c r="BF12" s="12" t="str">
        <f t="shared" si="8"/>
        <v>Siempre se ejecuta</v>
      </c>
      <c r="BG12" s="12"/>
      <c r="BH12" s="13" t="str">
        <f t="shared" si="9"/>
        <v>FUERTE</v>
      </c>
      <c r="BI12" s="12">
        <f t="shared" si="10"/>
        <v>100</v>
      </c>
      <c r="BJ12" s="12" t="str">
        <f t="shared" si="11"/>
        <v>NO</v>
      </c>
      <c r="BK12" s="334"/>
      <c r="BL12" s="334"/>
      <c r="BM12" s="324"/>
      <c r="BN12" s="318"/>
      <c r="BO12" s="318"/>
      <c r="BP12" s="329"/>
      <c r="BQ12" s="301"/>
      <c r="BR12" s="337"/>
    </row>
    <row r="13" spans="1:70" ht="23.25" customHeight="1" x14ac:dyDescent="0.25">
      <c r="A13" s="20"/>
      <c r="B13" s="304"/>
      <c r="C13" s="301"/>
      <c r="D13" s="306"/>
      <c r="E13" s="306"/>
      <c r="F13" s="301"/>
      <c r="G13" s="301"/>
      <c r="H13" s="309"/>
      <c r="I13" s="301"/>
      <c r="J13" s="312"/>
      <c r="K13" s="24">
        <v>4</v>
      </c>
      <c r="L13" s="25" t="s">
        <v>47</v>
      </c>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334"/>
      <c r="BL13" s="334"/>
      <c r="BM13" s="324"/>
      <c r="BN13" s="318"/>
      <c r="BO13" s="318"/>
      <c r="BP13" s="329"/>
      <c r="BQ13" s="301"/>
      <c r="BR13" s="337"/>
    </row>
    <row r="14" spans="1:70" ht="23.25" customHeight="1" x14ac:dyDescent="0.25">
      <c r="A14" s="20"/>
      <c r="B14" s="304"/>
      <c r="C14" s="301"/>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04"/>
      <c r="C15" s="301"/>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04"/>
      <c r="C16" s="301"/>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04"/>
      <c r="C17" s="301"/>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04"/>
      <c r="C18" s="301"/>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05"/>
      <c r="C19" s="302"/>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335"/>
      <c r="BL19" s="335"/>
      <c r="BM19" s="325"/>
      <c r="BN19" s="319"/>
      <c r="BO19" s="319"/>
      <c r="BP19" s="330"/>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Q6:BR7"/>
    <mergeCell ref="B2:C3"/>
    <mergeCell ref="D2:BR2"/>
    <mergeCell ref="D3:BR3"/>
    <mergeCell ref="B4:C4"/>
    <mergeCell ref="D4:R4"/>
    <mergeCell ref="S4:AR4"/>
    <mergeCell ref="AS4:BH4"/>
    <mergeCell ref="BI4:BR4"/>
    <mergeCell ref="BK10:BK19"/>
    <mergeCell ref="AC10:AC19"/>
    <mergeCell ref="AD10:AD19"/>
    <mergeCell ref="AI10:AI19"/>
    <mergeCell ref="AJ10:AJ19"/>
    <mergeCell ref="AK10:AK19"/>
    <mergeCell ref="AL10:AL19"/>
    <mergeCell ref="AM10:AM19"/>
    <mergeCell ref="AE10:AE19"/>
    <mergeCell ref="AF10:AF19"/>
    <mergeCell ref="AG10:AG19"/>
    <mergeCell ref="AH10:AH19"/>
    <mergeCell ref="BR10:BR19"/>
    <mergeCell ref="BL10:BL19"/>
    <mergeCell ref="BM10:BM19"/>
    <mergeCell ref="BN10:BN19"/>
    <mergeCell ref="BO10:BO19"/>
    <mergeCell ref="BP10:BP19"/>
    <mergeCell ref="BQ10:BQ19"/>
    <mergeCell ref="AB10:AB19"/>
    <mergeCell ref="T10:T19"/>
    <mergeCell ref="U10:U19"/>
    <mergeCell ref="V10:V19"/>
    <mergeCell ref="I10:I19"/>
    <mergeCell ref="J10:J19"/>
    <mergeCell ref="M10:M19"/>
    <mergeCell ref="N10:N19"/>
    <mergeCell ref="O10:O19"/>
    <mergeCell ref="P10:P19"/>
    <mergeCell ref="W10:W19"/>
    <mergeCell ref="X10:X19"/>
    <mergeCell ref="Y10:Y19"/>
    <mergeCell ref="Z10:Z19"/>
    <mergeCell ref="AA10:AA19"/>
    <mergeCell ref="G10:G19"/>
    <mergeCell ref="H10:H19"/>
    <mergeCell ref="Q10:Q19"/>
    <mergeCell ref="R10:R19"/>
    <mergeCell ref="S10:S19"/>
    <mergeCell ref="B10:B19"/>
    <mergeCell ref="C10:C19"/>
    <mergeCell ref="D10:D19"/>
    <mergeCell ref="E10:E19"/>
    <mergeCell ref="F10:F19"/>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B7:B9"/>
    <mergeCell ref="C7:C9"/>
    <mergeCell ref="D7:D9"/>
    <mergeCell ref="E7:E9"/>
    <mergeCell ref="AR7:AR9"/>
    <mergeCell ref="AS7:AS9"/>
    <mergeCell ref="AT7:AT9"/>
    <mergeCell ref="AU7:BA8"/>
    <mergeCell ref="F7:J7"/>
    <mergeCell ref="K7:L9"/>
    <mergeCell ref="M7:M9"/>
    <mergeCell ref="N7:AM7"/>
    <mergeCell ref="AN7:AN9"/>
    <mergeCell ref="AO7:AO9"/>
    <mergeCell ref="F8:F9"/>
    <mergeCell ref="B6:M6"/>
    <mergeCell ref="N6:AM6"/>
    <mergeCell ref="AN6:AT6"/>
    <mergeCell ref="AU6:BL6"/>
    <mergeCell ref="BM6:BP8"/>
    <mergeCell ref="G8:G9"/>
    <mergeCell ref="H8:H9"/>
    <mergeCell ref="I8:I9"/>
    <mergeCell ref="AQ7:AQ9"/>
  </mergeCells>
  <conditionalFormatting sqref="J10">
    <cfRule type="containsText" dxfId="101" priority="308" operator="containsText" text="No es Riesgo de Corrupción">
      <formula>NOT(ISERROR(SEARCH("No es Riesgo de Corrupción",J10)))</formula>
    </cfRule>
    <cfRule type="containsText" dxfId="100" priority="309" operator="containsText" text="Si es Riesgo de Corrupción">
      <formula>NOT(ISERROR(SEARCH("Si es Riesgo de Corrupción",J10)))</formula>
    </cfRule>
  </conditionalFormatting>
  <conditionalFormatting sqref="AL10:AL19">
    <cfRule type="containsText" dxfId="99" priority="304" operator="containsText" text="Extremo">
      <formula>NOT(ISERROR(SEARCH("Extremo",AL10)))</formula>
    </cfRule>
    <cfRule type="containsText" dxfId="98" priority="305" operator="containsText" text="Alto">
      <formula>NOT(ISERROR(SEARCH("Alto",AL10)))</formula>
    </cfRule>
    <cfRule type="containsText" dxfId="97" priority="306" operator="containsText" text="Moderado">
      <formula>NOT(ISERROR(SEARCH("Moderado",AL10)))</formula>
    </cfRule>
    <cfRule type="containsText" dxfId="96" priority="307" operator="containsText" text="Bajo">
      <formula>NOT(ISERROR(SEARCH("Bajo",AL10)))</formula>
    </cfRule>
  </conditionalFormatting>
  <conditionalFormatting sqref="BH10:BH19">
    <cfRule type="containsText" dxfId="95" priority="301" operator="containsText" text="FUERTE">
      <formula>NOT(ISERROR(SEARCH("FUERTE",BH10)))</formula>
    </cfRule>
    <cfRule type="containsText" dxfId="94" priority="302" operator="containsText" text="MODERADO">
      <formula>NOT(ISERROR(SEARCH("MODERADO",BH10)))</formula>
    </cfRule>
    <cfRule type="containsText" dxfId="93" priority="303" operator="containsText" text="DÉBIL">
      <formula>NOT(ISERROR(SEARCH("DÉBIL",BH10)))</formula>
    </cfRule>
  </conditionalFormatting>
  <conditionalFormatting sqref="AM10">
    <cfRule type="containsText" dxfId="92" priority="297" operator="containsText" text="Extremo">
      <formula>NOT(ISERROR(SEARCH("Extremo",AM10)))</formula>
    </cfRule>
    <cfRule type="containsText" dxfId="91" priority="298" operator="containsText" text="Alto">
      <formula>NOT(ISERROR(SEARCH("Alto",AM10)))</formula>
    </cfRule>
    <cfRule type="containsText" dxfId="90" priority="299" operator="containsText" text="Moderado">
      <formula>NOT(ISERROR(SEARCH("Moderado",AM10)))</formula>
    </cfRule>
    <cfRule type="containsText" dxfId="89" priority="300" operator="containsText" text="Bajo">
      <formula>NOT(ISERROR(SEARCH("Bajo",AM10)))</formula>
    </cfRule>
  </conditionalFormatting>
  <conditionalFormatting sqref="BP10:BP19">
    <cfRule type="containsText" dxfId="88" priority="293" operator="containsText" text="Extremo">
      <formula>NOT(ISERROR(SEARCH("Extremo",BP10)))</formula>
    </cfRule>
    <cfRule type="containsText" dxfId="87" priority="294" operator="containsText" text="Alto">
      <formula>NOT(ISERROR(SEARCH("Alto",BP10)))</formula>
    </cfRule>
    <cfRule type="containsText" dxfId="86" priority="295" operator="containsText" text="Moderado">
      <formula>NOT(ISERROR(SEARCH("Moderado",BP10)))</formula>
    </cfRule>
    <cfRule type="containsText" dxfId="85" priority="296" operator="containsText" text="Bajo">
      <formula>NOT(ISERROR(SEARCH("Bajo",BP10)))</formula>
    </cfRule>
  </conditionalFormatting>
  <dataValidations disablePrompts="1" count="12">
    <dataValidation type="list" allowBlank="1" showInputMessage="1" showErrorMessage="1" sqref="F10:I10 Q10:AI19" xr:uid="{71A5F9B8-2477-4871-BD45-B31FADED253D}">
      <formula1>"SI,NO"</formula1>
    </dataValidation>
    <dataValidation type="list" allowBlank="1" showInputMessage="1" showErrorMessage="1" sqref="N10" xr:uid="{4D4E85FF-1C06-491F-BE21-F5D151DD80E7}">
      <formula1>"-,1,2,3,4,5"</formula1>
    </dataValidation>
    <dataValidation type="list" allowBlank="1" showInputMessage="1" showErrorMessage="1" sqref="AQ10:AQ19" xr:uid="{687EF218-2723-4EB7-BBB7-76EF6684C4F8}">
      <formula1>"Por Tramite, Diario, Semanal, Quincenal, Mensual, Bimestral, Trimestral, Semestral"</formula1>
    </dataValidation>
    <dataValidation type="list" allowBlank="1" showInputMessage="1" showErrorMessage="1" sqref="AU10:AU19" xr:uid="{09AABAAC-9447-4988-99F0-A014C6AABE2E}">
      <formula1>"Asignado,No Asignado"</formula1>
    </dataValidation>
    <dataValidation type="list" allowBlank="1" showInputMessage="1" showErrorMessage="1" sqref="AV10:AV19" xr:uid="{84862A35-C3DC-403E-8B27-C06D383048C4}">
      <formula1>"Adecuado,Inadecuado"</formula1>
    </dataValidation>
    <dataValidation type="list" allowBlank="1" showInputMessage="1" showErrorMessage="1" sqref="AW10:AW19" xr:uid="{5DFD0BDD-51EC-4F77-9D94-2EEA9F6A7CCD}">
      <formula1>"Oportuna,Inoportuna"</formula1>
    </dataValidation>
    <dataValidation type="list" allowBlank="1" showInputMessage="1" showErrorMessage="1" sqref="AX10:AX19" xr:uid="{BE165E35-2951-4E02-A24B-BCA1114600D5}">
      <formula1>"Prevenir,Detectar,No es un control"</formula1>
    </dataValidation>
    <dataValidation type="list" allowBlank="1" showInputMessage="1" showErrorMessage="1" sqref="AY10:AY19" xr:uid="{912C01F5-796D-40E5-A82F-C3C73B6DE5F0}">
      <formula1>"Confiable,No confiable"</formula1>
    </dataValidation>
    <dataValidation type="list" allowBlank="1" showInputMessage="1" showErrorMessage="1" sqref="AZ10:AZ19" xr:uid="{9AC215FE-145E-4454-B22B-6D3CCE479834}">
      <formula1>"Se investigan y resuelven oportunamente,No se investigan y resuelven oportunamente."</formula1>
    </dataValidation>
    <dataValidation type="list" allowBlank="1" showInputMessage="1" showErrorMessage="1" sqref="BA10:BA19" xr:uid="{4681E024-44AA-43B9-A687-6C3EAEF77DB9}">
      <formula1>"Completa,Incompleta,No existe"</formula1>
    </dataValidation>
    <dataValidation type="list" allowBlank="1" showInputMessage="1" showErrorMessage="1" sqref="BE10:BE19" xr:uid="{BFBE425E-1803-4A46-AC91-456354C06E21}">
      <formula1>"Fuerte,Moderado,Débil"</formula1>
    </dataValidation>
    <dataValidation type="list" allowBlank="1" showInputMessage="1" showErrorMessage="1" sqref="AT10:AT19" xr:uid="{CB239E52-D8B3-4FD2-88E2-253835D2A75D}">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D97EAE5-8307-4602-BE22-D6F2A49AB73E}">
          <x14:formula1>
            <xm:f>Hoja2!$A$1:$A$4</xm:f>
          </x14:formula1>
          <xm:sqref>AM10:AM19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A9BE-1E10-412F-B90D-850B6992D9AF}">
  <sheetPr>
    <tabColor theme="9" tint="-0.249977111117893"/>
    <pageSetUpPr fitToPage="1"/>
  </sheetPr>
  <dimension ref="A1:BR1047903"/>
  <sheetViews>
    <sheetView zoomScale="60" zoomScaleNormal="60" zoomScaleSheetLayoutView="50" zoomScalePageLayoutView="30" workbookViewId="0">
      <selection activeCell="B6" sqref="B6:M6"/>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7" t="s">
        <v>64</v>
      </c>
      <c r="AV9" s="37" t="s">
        <v>65</v>
      </c>
      <c r="AW9" s="37">
        <v>2</v>
      </c>
      <c r="AX9" s="37">
        <v>3</v>
      </c>
      <c r="AY9" s="37">
        <v>4</v>
      </c>
      <c r="AZ9" s="37">
        <v>5</v>
      </c>
      <c r="BA9" s="37">
        <v>6</v>
      </c>
      <c r="BB9" s="229"/>
      <c r="BC9" s="230"/>
      <c r="BD9" s="8"/>
      <c r="BE9" s="229"/>
      <c r="BF9" s="230"/>
      <c r="BG9" s="8"/>
      <c r="BH9" s="229"/>
      <c r="BI9" s="230"/>
      <c r="BJ9" s="229"/>
      <c r="BK9" s="216"/>
      <c r="BL9" s="216"/>
      <c r="BM9" s="238" t="s">
        <v>5</v>
      </c>
      <c r="BN9" s="239"/>
      <c r="BO9" s="9" t="s">
        <v>6</v>
      </c>
      <c r="BP9" s="9" t="s">
        <v>7</v>
      </c>
      <c r="BQ9" s="289"/>
      <c r="BR9" s="237"/>
    </row>
    <row r="10" spans="1:70" ht="293.25" x14ac:dyDescent="0.25">
      <c r="A10" s="20"/>
      <c r="B10" s="303" t="s">
        <v>31</v>
      </c>
      <c r="C10" s="300" t="s">
        <v>117</v>
      </c>
      <c r="D10" s="306" t="s">
        <v>473</v>
      </c>
      <c r="E10" s="306" t="s">
        <v>118</v>
      </c>
      <c r="F10" s="300" t="s">
        <v>89</v>
      </c>
      <c r="G10" s="300" t="s">
        <v>89</v>
      </c>
      <c r="H10" s="308" t="s">
        <v>89</v>
      </c>
      <c r="I10" s="300" t="s">
        <v>89</v>
      </c>
      <c r="J10" s="311" t="str">
        <f t="shared" ref="J10" si="0">IF(AND((F10="SI"),(G10="SI"),(H10="SI"),(I10="SI")),"Si es Riesgo de Corrupción","No es Riesgo de Corrupción")</f>
        <v>Si es Riesgo de Corrupción</v>
      </c>
      <c r="K10" s="21">
        <v>1</v>
      </c>
      <c r="L10" s="22" t="s">
        <v>474</v>
      </c>
      <c r="M10" s="314" t="s">
        <v>399</v>
      </c>
      <c r="N10" s="316">
        <v>1</v>
      </c>
      <c r="O10" s="318" t="str">
        <f t="shared" ref="O10" si="1">IF(N10=1,"Rara vez",IF(N10=2,"Improbable",IF(N10=3,"Posible",IF(N10=4,"Probable",IF(N10=5,"Casi seguro","← 
Definir el nivel de probabilidad")))))</f>
        <v>Rara vez</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00" t="s">
        <v>89</v>
      </c>
      <c r="R10" s="300" t="s">
        <v>96</v>
      </c>
      <c r="S10" s="300" t="s">
        <v>96</v>
      </c>
      <c r="T10" s="300" t="s">
        <v>96</v>
      </c>
      <c r="U10" s="300" t="s">
        <v>96</v>
      </c>
      <c r="V10" s="300" t="s">
        <v>89</v>
      </c>
      <c r="W10" s="300" t="s">
        <v>96</v>
      </c>
      <c r="X10" s="300" t="s">
        <v>96</v>
      </c>
      <c r="Y10" s="300" t="s">
        <v>96</v>
      </c>
      <c r="Z10" s="300" t="s">
        <v>89</v>
      </c>
      <c r="AA10" s="300" t="s">
        <v>89</v>
      </c>
      <c r="AB10" s="300" t="s">
        <v>89</v>
      </c>
      <c r="AC10" s="300" t="s">
        <v>96</v>
      </c>
      <c r="AD10" s="300" t="s">
        <v>96</v>
      </c>
      <c r="AE10" s="300" t="s">
        <v>96</v>
      </c>
      <c r="AF10" s="300" t="s">
        <v>96</v>
      </c>
      <c r="AG10" s="300" t="s">
        <v>96</v>
      </c>
      <c r="AH10" s="300" t="s">
        <v>96</v>
      </c>
      <c r="AI10" s="300" t="s">
        <v>96</v>
      </c>
      <c r="AJ10" s="326">
        <f t="shared" ref="AJ10" si="3">IF(AF10="SI","Impacto Catastrófico por lesoines o perdida de vidas humanas",(COUNTIF(Q10:AE19,"SI")+COUNTIF(AG10:AI19,"SI")))</f>
        <v>5</v>
      </c>
      <c r="AK10" s="318" t="str">
        <f t="shared" ref="AK10" si="4">IF(AJ10=0,"",IF(AND(AJ10&gt;0,AJ10&lt;=5),"Moderado",IF(AND(AJ10&gt;5,AJ10&lt;=11),"Mayor","Catastrófico")))</f>
        <v>Moderado</v>
      </c>
      <c r="AL10" s="328" t="str">
        <f t="shared" ref="AL10" si="5">IF(AND(O10="Rara Vez",AK10="Moderado"),"Moderado",IF(AND(O10="Rara Vez",AK10="Mayor"),"Alto",IF(AND(O10="Improbable",AK10="Moderado"),"Moderado",IF(AND(O10="Improbable",AK10="Mayor"),"Alto",IF(AND(O10="Posible",AK10="Moderado"),"Alto",IF(AND(O10="Probable",AK10="Moderado"),"Alto","Extremo"))))))</f>
        <v>Moderado</v>
      </c>
      <c r="AM10" s="331" t="s">
        <v>81</v>
      </c>
      <c r="AN10" s="23">
        <v>1</v>
      </c>
      <c r="AO10" s="22" t="s">
        <v>506</v>
      </c>
      <c r="AP10" s="10" t="s">
        <v>119</v>
      </c>
      <c r="AQ10" s="10" t="s">
        <v>120</v>
      </c>
      <c r="AR10" s="10" t="s">
        <v>121</v>
      </c>
      <c r="AS10" s="10" t="s">
        <v>122</v>
      </c>
      <c r="AT10" s="10" t="s">
        <v>123</v>
      </c>
      <c r="AU10" s="10" t="s">
        <v>103</v>
      </c>
      <c r="AV10" s="10" t="s">
        <v>104</v>
      </c>
      <c r="AW10" s="10" t="s">
        <v>105</v>
      </c>
      <c r="AX10" s="10" t="s">
        <v>106</v>
      </c>
      <c r="AY10" s="10" t="s">
        <v>107</v>
      </c>
      <c r="AZ10" s="10" t="s">
        <v>108</v>
      </c>
      <c r="BA10" s="10" t="s">
        <v>124</v>
      </c>
      <c r="BB10" s="10">
        <f t="shared" ref="BB10:BB18"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8" si="8">IF(BE10="Débil","No se ejecuta",IF(BE10="Moderado","Algunas veces se ejecuta",IF(BE10="FUERTE","Siempre se ejecuta","")))</f>
        <v>Siempre se ejecuta</v>
      </c>
      <c r="BG10" s="10"/>
      <c r="BH10" s="11" t="str">
        <f t="shared" ref="BH10:BH18"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8" si="10">IF(BH10="DÉBIL",0,IF(BH10="MODERADO",50,IF(BH10="FUERTE",100,"")))</f>
        <v>100</v>
      </c>
      <c r="BJ10" s="10" t="str">
        <f t="shared" ref="BJ10:BJ18" si="11">IF(AND(BE10="Fuerte",BC10="Fuerte"),"NO","SI")</f>
        <v>NO</v>
      </c>
      <c r="BK10" s="334" t="str">
        <f t="shared" ref="BK10" si="12">IF(AVERAGE(BI10:BI19)=100,"FUERTE",IF(AND(AVERAGE(BI10:BI19)&lt;=99,AVERAGE(BI10:BI19)&gt;=50),"MODERADA",IF(AVERAGE(BI10:BI19)&lt;50,"DÉBIL",0)))</f>
        <v>FUERTE</v>
      </c>
      <c r="BL10" s="334" t="str">
        <f t="shared" ref="BL10" si="13">IFERROR(IF(BK10="DÉBIL","NO DISMINUYE",IF(AVERAGEIF(AT10:AT19,"Preventivo",BI10:BI19)&gt;=50,"DIRECTAMENTE","NO DISMINUYE")),"NO DISMINUYE")</f>
        <v>DIRECTAMENTE</v>
      </c>
      <c r="BM10" s="323">
        <f t="shared" ref="BM10" si="14">IF(N10=1,1,IF(AND(N10=2,BK10="FUERTE",BL10="DIRECTAMENTE"),N10-1,IF(AND(N10&gt;2,BK10="FUERTE",BL10="DIRECTAMENTE"),N10-2,IF(AND(N10&gt;=2,BK10="MODERADA",BL10="DIRECTAMENTE"),N10-1,N10))))</f>
        <v>1</v>
      </c>
      <c r="BN10" s="318" t="str">
        <f t="shared" ref="BN10" si="15">IF(BM10=1,"Rara vez",IF(BM10=2,"Improbable",IF(BM10=3,"Posible",IF(BM10=4,"Probable",IF(BM10=5,"Casi Seguro",0)))))</f>
        <v>Rara vez</v>
      </c>
      <c r="BO10" s="318" t="str">
        <f t="shared" ref="BO10" si="16">AK10</f>
        <v>Moderado</v>
      </c>
      <c r="BP10" s="328" t="str">
        <f t="shared" ref="BP10" si="17">IF(AND(BN10="Rara Vez",BO10="Moderado"),"Moderado",IF(AND(BN10="Rara Vez",BO10="Mayor"),"Alto",IF(AND(BN10="Improbable",BO10="Moderado"),"Moderado",IF(AND(BN10="Improbable",BO10="Mayor"),"Alto",IF(AND(BN10="Posible",BO10="Moderado"),"Alto",IF(AND(BN10="Probable",BO10="Moderado"),"Alto","Extremo"))))))</f>
        <v>Moderado</v>
      </c>
      <c r="BQ10" s="300" t="s">
        <v>125</v>
      </c>
      <c r="BR10" s="336" t="s">
        <v>126</v>
      </c>
    </row>
    <row r="11" spans="1:70" ht="293.25" x14ac:dyDescent="0.25">
      <c r="A11" s="20"/>
      <c r="B11" s="304"/>
      <c r="C11" s="301"/>
      <c r="D11" s="306"/>
      <c r="E11" s="306"/>
      <c r="F11" s="301"/>
      <c r="G11" s="301"/>
      <c r="H11" s="309"/>
      <c r="I11" s="301"/>
      <c r="J11" s="312"/>
      <c r="K11" s="24">
        <v>2</v>
      </c>
      <c r="L11" s="25" t="s">
        <v>475</v>
      </c>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t="s">
        <v>506</v>
      </c>
      <c r="AP11" s="16" t="s">
        <v>119</v>
      </c>
      <c r="AQ11" s="16" t="s">
        <v>120</v>
      </c>
      <c r="AR11" s="16" t="s">
        <v>121</v>
      </c>
      <c r="AS11" s="16" t="s">
        <v>122</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334"/>
      <c r="BL11" s="334"/>
      <c r="BM11" s="324"/>
      <c r="BN11" s="318"/>
      <c r="BO11" s="318"/>
      <c r="BP11" s="329"/>
      <c r="BQ11" s="301"/>
      <c r="BR11" s="337"/>
    </row>
    <row r="12" spans="1:70" ht="23.25" customHeight="1" x14ac:dyDescent="0.25">
      <c r="A12" s="20"/>
      <c r="B12" s="304"/>
      <c r="C12" s="301"/>
      <c r="D12" s="306"/>
      <c r="E12" s="306"/>
      <c r="F12" s="301"/>
      <c r="G12" s="301"/>
      <c r="H12" s="309"/>
      <c r="I12" s="301"/>
      <c r="J12" s="312"/>
      <c r="K12" s="27">
        <v>3</v>
      </c>
      <c r="L12" s="28" t="s">
        <v>47</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334"/>
      <c r="BL12" s="334"/>
      <c r="BM12" s="324"/>
      <c r="BN12" s="318"/>
      <c r="BO12" s="318"/>
      <c r="BP12" s="329"/>
      <c r="BQ12" s="301"/>
      <c r="BR12" s="337"/>
    </row>
    <row r="13" spans="1:70" ht="23.25" customHeight="1" x14ac:dyDescent="0.25">
      <c r="A13" s="20"/>
      <c r="B13" s="304"/>
      <c r="C13" s="301"/>
      <c r="D13" s="306"/>
      <c r="E13" s="306"/>
      <c r="F13" s="301"/>
      <c r="G13" s="301"/>
      <c r="H13" s="309"/>
      <c r="I13" s="301"/>
      <c r="J13" s="312"/>
      <c r="K13" s="24">
        <v>4</v>
      </c>
      <c r="L13" s="25" t="s">
        <v>47</v>
      </c>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334"/>
      <c r="BL13" s="334"/>
      <c r="BM13" s="324"/>
      <c r="BN13" s="318"/>
      <c r="BO13" s="318"/>
      <c r="BP13" s="329"/>
      <c r="BQ13" s="301"/>
      <c r="BR13" s="337"/>
    </row>
    <row r="14" spans="1:70" ht="23.25" customHeight="1" x14ac:dyDescent="0.25">
      <c r="A14" s="20"/>
      <c r="B14" s="304"/>
      <c r="C14" s="301"/>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04"/>
      <c r="C15" s="301"/>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04"/>
      <c r="C16" s="301"/>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04"/>
      <c r="C17" s="301"/>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04"/>
      <c r="C18" s="301"/>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05"/>
      <c r="C19" s="302"/>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ref="BB19" si="18">IF(AU19="Asignado",15,0)+IF(AV19="Adecuado",15,0)+IF(AW19="Oportuna",15,0)+IF(AX19="Prevenir",15,IF(AX19="Detectar",10,0))+IF(AY19="Confiable",15,0)+IF(AZ19="Se investigan y resuelven oportunamente",15,0)+IF(BA19="Completa",10,IF(BA19="Incompleta",5,0))</f>
        <v>0</v>
      </c>
      <c r="BC19" s="18" t="str">
        <f t="shared" si="7"/>
        <v>Débil</v>
      </c>
      <c r="BD19" s="18"/>
      <c r="BE19" s="18"/>
      <c r="BF19" s="18" t="str">
        <f t="shared" ref="BF19" si="19">IF(BE19="Débil","No se ejecuta",IF(BE19="Moderado","Algunas veces se ejecuta",IF(BE19="FUERTE","Siempre se ejecuta","")))</f>
        <v/>
      </c>
      <c r="BG19" s="18"/>
      <c r="BH19" s="19" t="str">
        <f t="shared" ref="BH19" si="20">IF(AND(BE19="Fuerte",BC19="Fuerte"),"FUERTE",IF(AND(BE19="Fuerte",BC19="Moderado"),"MODERADO",IF(AND(BE19="Fuerte",BC19="Débil"),"DÉBIL",IF(AND(BE19="Moderado",BC19="Fuerte"),"MODERADO",IF(AND(BE19="Moderado",BC19="Moderado"),"MODERADO",IF(AND(BE19="Moderado",BC19="Débil"),"DÉBIL",IF(AND(BE19="Débil",BC19="Fuerte"),"DÉBIL",IF(AND(BE19="Débil",BC19="Moderado"),"DÉBIL",IF(AND(BE19="Débil",BC19="Débil"),"DÉBIL","")))))))))</f>
        <v/>
      </c>
      <c r="BI19" s="18" t="str">
        <f t="shared" ref="BI19" si="21">IF(BH19="DÉBIL",0,IF(BH19="MODERADO",50,IF(BH19="FUERTE",100,"")))</f>
        <v/>
      </c>
      <c r="BJ19" s="18" t="str">
        <f t="shared" ref="BJ19" si="22">IF(AND(BE19="Fuerte",BC19="Fuerte"),"NO","SI")</f>
        <v>SI</v>
      </c>
      <c r="BK19" s="335"/>
      <c r="BL19" s="335"/>
      <c r="BM19" s="325"/>
      <c r="BN19" s="319"/>
      <c r="BO19" s="319"/>
      <c r="BP19" s="330"/>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AS7:AS9"/>
    <mergeCell ref="AT7:AT9"/>
    <mergeCell ref="AU7:BA8"/>
    <mergeCell ref="BQ8:BQ9"/>
    <mergeCell ref="K7:L9"/>
    <mergeCell ref="M7:M9"/>
    <mergeCell ref="N7:AM7"/>
    <mergeCell ref="AN7:AN9"/>
    <mergeCell ref="AQ7:AQ9"/>
    <mergeCell ref="N6:AM6"/>
    <mergeCell ref="AN6:AT6"/>
    <mergeCell ref="AU6:BL6"/>
    <mergeCell ref="BM6:BP8"/>
    <mergeCell ref="AO7:AO9"/>
    <mergeCell ref="BQ6:BR7"/>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AD10:AD19"/>
    <mergeCell ref="S10:S19"/>
    <mergeCell ref="T10:T19"/>
    <mergeCell ref="U10:U19"/>
    <mergeCell ref="V10:V19"/>
    <mergeCell ref="W10:W19"/>
    <mergeCell ref="X10:X19"/>
    <mergeCell ref="Y10:Y19"/>
    <mergeCell ref="Z10:Z19"/>
    <mergeCell ref="AA10:AA19"/>
    <mergeCell ref="AB10:AB19"/>
    <mergeCell ref="AC10:AC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BN10:BN19"/>
    <mergeCell ref="BO10:BO19"/>
    <mergeCell ref="BP10:BP19"/>
    <mergeCell ref="BQ10:BQ19"/>
    <mergeCell ref="BR10:BR19"/>
  </mergeCells>
  <conditionalFormatting sqref="J10">
    <cfRule type="containsText" dxfId="84" priority="186" operator="containsText" text="No es Riesgo de Corrupción">
      <formula>NOT(ISERROR(SEARCH("No es Riesgo de Corrupción",J10)))</formula>
    </cfRule>
    <cfRule type="containsText" dxfId="83" priority="187" operator="containsText" text="Si es Riesgo de Corrupción">
      <formula>NOT(ISERROR(SEARCH("Si es Riesgo de Corrupción",J10)))</formula>
    </cfRule>
  </conditionalFormatting>
  <conditionalFormatting sqref="AL10:AL19">
    <cfRule type="containsText" dxfId="82" priority="182" operator="containsText" text="Extremo">
      <formula>NOT(ISERROR(SEARCH("Extremo",AL10)))</formula>
    </cfRule>
    <cfRule type="containsText" dxfId="81" priority="183" operator="containsText" text="Alto">
      <formula>NOT(ISERROR(SEARCH("Alto",AL10)))</formula>
    </cfRule>
    <cfRule type="containsText" dxfId="80" priority="184" operator="containsText" text="Moderado">
      <formula>NOT(ISERROR(SEARCH("Moderado",AL10)))</formula>
    </cfRule>
    <cfRule type="containsText" dxfId="79" priority="185" operator="containsText" text="Bajo">
      <formula>NOT(ISERROR(SEARCH("Bajo",AL10)))</formula>
    </cfRule>
  </conditionalFormatting>
  <conditionalFormatting sqref="BH10:BH19">
    <cfRule type="containsText" dxfId="78" priority="179" operator="containsText" text="FUERTE">
      <formula>NOT(ISERROR(SEARCH("FUERTE",BH10)))</formula>
    </cfRule>
    <cfRule type="containsText" dxfId="77" priority="180" operator="containsText" text="MODERADO">
      <formula>NOT(ISERROR(SEARCH("MODERADO",BH10)))</formula>
    </cfRule>
    <cfRule type="containsText" dxfId="76" priority="181" operator="containsText" text="DÉBIL">
      <formula>NOT(ISERROR(SEARCH("DÉBIL",BH10)))</formula>
    </cfRule>
  </conditionalFormatting>
  <conditionalFormatting sqref="AM10">
    <cfRule type="containsText" dxfId="75" priority="175" operator="containsText" text="Extremo">
      <formula>NOT(ISERROR(SEARCH("Extremo",AM10)))</formula>
    </cfRule>
    <cfRule type="containsText" dxfId="74" priority="176" operator="containsText" text="Alto">
      <formula>NOT(ISERROR(SEARCH("Alto",AM10)))</formula>
    </cfRule>
    <cfRule type="containsText" dxfId="73" priority="177" operator="containsText" text="Moderado">
      <formula>NOT(ISERROR(SEARCH("Moderado",AM10)))</formula>
    </cfRule>
    <cfRule type="containsText" dxfId="72" priority="178" operator="containsText" text="Bajo">
      <formula>NOT(ISERROR(SEARCH("Bajo",AM10)))</formula>
    </cfRule>
  </conditionalFormatting>
  <conditionalFormatting sqref="BP10:BP19">
    <cfRule type="containsText" dxfId="71" priority="171" operator="containsText" text="Extremo">
      <formula>NOT(ISERROR(SEARCH("Extremo",BP10)))</formula>
    </cfRule>
    <cfRule type="containsText" dxfId="70" priority="172" operator="containsText" text="Alto">
      <formula>NOT(ISERROR(SEARCH("Alto",BP10)))</formula>
    </cfRule>
    <cfRule type="containsText" dxfId="69" priority="173" operator="containsText" text="Moderado">
      <formula>NOT(ISERROR(SEARCH("Moderado",BP10)))</formula>
    </cfRule>
    <cfRule type="containsText" dxfId="68" priority="174" operator="containsText" text="Bajo">
      <formula>NOT(ISERROR(SEARCH("Bajo",BP10)))</formula>
    </cfRule>
  </conditionalFormatting>
  <dataValidations count="13">
    <dataValidation type="list" allowBlank="1" showInputMessage="1" showErrorMessage="1" sqref="N10" xr:uid="{06D5F07D-E66E-4A37-8968-20E855264C32}">
      <formula1>"-,1,2,3,4,5"</formula1>
    </dataValidation>
    <dataValidation type="list" allowBlank="1" showInputMessage="1" showErrorMessage="1" sqref="F10:I10 Q10:AI19" xr:uid="{9B314D02-DDF4-4419-AF39-976896DFB6CA}">
      <formula1>"SI,NO"</formula1>
    </dataValidation>
    <dataValidation type="list" allowBlank="1" showInputMessage="1" showErrorMessage="1" sqref="B10" xr:uid="{370C3C79-BEB9-4DFB-873F-9DFEC4F03ECB}">
      <formula1>$B$1047871:$B$1047903</formula1>
    </dataValidation>
    <dataValidation type="list" allowBlank="1" showInputMessage="1" showErrorMessage="1" sqref="AT10:AT19" xr:uid="{8D1B435B-45C6-4935-B495-400D636EDF89}">
      <formula1>"Preventivo,Detectivo"</formula1>
    </dataValidation>
    <dataValidation type="list" allowBlank="1" showInputMessage="1" showErrorMessage="1" sqref="BE10:BE19" xr:uid="{C6BC8947-6ADD-4ABD-8BBA-C7F1804986CA}">
      <formula1>"Fuerte,Moderado,Débil"</formula1>
    </dataValidation>
    <dataValidation type="list" allowBlank="1" showInputMessage="1" showErrorMessage="1" sqref="BA10:BA19" xr:uid="{51754CBE-44FD-4579-B5E5-89AF9D527ADF}">
      <formula1>"Completa,Incompleta,No existe"</formula1>
    </dataValidation>
    <dataValidation type="list" allowBlank="1" showInputMessage="1" showErrorMessage="1" sqref="AZ10:AZ19" xr:uid="{E0EAC73B-F49F-4633-BA30-D00E5CF534CB}">
      <formula1>"Se investigan y resuelven oportunamente,No se investigan y resuelven oportunamente."</formula1>
    </dataValidation>
    <dataValidation type="list" allowBlank="1" showInputMessage="1" showErrorMessage="1" sqref="AY10:AY19" xr:uid="{EEFDB03F-88C3-4AFB-8C47-36BB8EA26AE0}">
      <formula1>"Confiable,No confiable"</formula1>
    </dataValidation>
    <dataValidation type="list" allowBlank="1" showInputMessage="1" showErrorMessage="1" sqref="AX10:AX19" xr:uid="{61E7FA8E-7C24-45FB-90C0-482636354E1F}">
      <formula1>"Prevenir,Detectar,No es un control"</formula1>
    </dataValidation>
    <dataValidation type="list" allowBlank="1" showInputMessage="1" showErrorMessage="1" sqref="AW10:AW19" xr:uid="{7257F1E1-07CE-4886-B048-135F15A81353}">
      <formula1>"Oportuna,Inoportuna"</formula1>
    </dataValidation>
    <dataValidation type="list" allowBlank="1" showInputMessage="1" showErrorMessage="1" sqref="AV10:AV19" xr:uid="{1ED88104-11D9-4386-9FCA-D07284536AE3}">
      <formula1>"Adecuado,Inadecuado"</formula1>
    </dataValidation>
    <dataValidation type="list" allowBlank="1" showInputMessage="1" showErrorMessage="1" sqref="AU10:AU19" xr:uid="{516BD3AE-9418-409D-B2AF-D3D5F6D599BB}">
      <formula1>"Asignado,No Asignado"</formula1>
    </dataValidation>
    <dataValidation type="list" allowBlank="1" showInputMessage="1" showErrorMessage="1" sqref="AQ10:AQ19" xr:uid="{D6574540-66C9-4975-AAA9-68E35FED6F8A}">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D1DDD604-45D6-48E0-AD6E-26598820E6F3}">
          <x14:formula1>
            <xm:f>Hoja2!$A$1:$A$4</xm:f>
          </x14:formula1>
          <xm:sqref>AM10:AM19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FD59-5FBA-4CD2-9913-387A677E4258}">
  <sheetPr>
    <tabColor theme="9" tint="-0.249977111117893"/>
    <pageSetUpPr fitToPage="1"/>
  </sheetPr>
  <dimension ref="A1:BR1047913"/>
  <sheetViews>
    <sheetView zoomScale="60" zoomScaleNormal="60" zoomScaleSheetLayoutView="50" zoomScalePageLayoutView="30" workbookViewId="0">
      <selection activeCell="C10" sqref="C10:C29"/>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8.2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7" t="s">
        <v>64</v>
      </c>
      <c r="AV9" s="37" t="s">
        <v>65</v>
      </c>
      <c r="AW9" s="37">
        <v>2</v>
      </c>
      <c r="AX9" s="37">
        <v>3</v>
      </c>
      <c r="AY9" s="37">
        <v>4</v>
      </c>
      <c r="AZ9" s="37">
        <v>5</v>
      </c>
      <c r="BA9" s="37">
        <v>6</v>
      </c>
      <c r="BB9" s="229"/>
      <c r="BC9" s="230"/>
      <c r="BD9" s="8"/>
      <c r="BE9" s="229"/>
      <c r="BF9" s="230"/>
      <c r="BG9" s="8"/>
      <c r="BH9" s="229"/>
      <c r="BI9" s="230"/>
      <c r="BJ9" s="229"/>
      <c r="BK9" s="216"/>
      <c r="BL9" s="216"/>
      <c r="BM9" s="238" t="s">
        <v>5</v>
      </c>
      <c r="BN9" s="239"/>
      <c r="BO9" s="9" t="s">
        <v>6</v>
      </c>
      <c r="BP9" s="9" t="s">
        <v>7</v>
      </c>
      <c r="BQ9" s="289"/>
      <c r="BR9" s="237"/>
    </row>
    <row r="10" spans="1:70" ht="89.25" x14ac:dyDescent="0.25">
      <c r="A10" s="20"/>
      <c r="B10" s="339" t="s">
        <v>34</v>
      </c>
      <c r="C10" s="308" t="s">
        <v>87</v>
      </c>
      <c r="D10" s="306" t="s">
        <v>92</v>
      </c>
      <c r="E10" s="306" t="s">
        <v>88</v>
      </c>
      <c r="F10" s="300" t="s">
        <v>89</v>
      </c>
      <c r="G10" s="300" t="s">
        <v>89</v>
      </c>
      <c r="H10" s="308" t="s">
        <v>89</v>
      </c>
      <c r="I10" s="300" t="s">
        <v>89</v>
      </c>
      <c r="J10" s="311" t="str">
        <f t="shared" ref="J10" si="0">IF(AND((F10="SI"),(G10="SI"),(H10="SI"),(I10="SI")),"Si es Riesgo de Corrupción","No es Riesgo de Corrupción")</f>
        <v>Si es Riesgo de Corrupción</v>
      </c>
      <c r="K10" s="21">
        <v>1</v>
      </c>
      <c r="L10" s="22" t="s">
        <v>91</v>
      </c>
      <c r="M10" s="314" t="s">
        <v>94</v>
      </c>
      <c r="N10" s="316">
        <v>2</v>
      </c>
      <c r="O10" s="318" t="str">
        <f t="shared" ref="O10" si="1">IF(N10=1,"Rara vez",IF(N10=2,"Improbable",IF(N10=3,"Posible",IF(N10=4,"Probable",IF(N10=5,"Casi seguro","← 
Definir el nivel de probabilidad")))))</f>
        <v>Improbable</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300" t="s">
        <v>89</v>
      </c>
      <c r="R10" s="300" t="s">
        <v>89</v>
      </c>
      <c r="S10" s="300" t="s">
        <v>96</v>
      </c>
      <c r="T10" s="300" t="s">
        <v>96</v>
      </c>
      <c r="U10" s="300" t="s">
        <v>89</v>
      </c>
      <c r="V10" s="300" t="s">
        <v>89</v>
      </c>
      <c r="W10" s="300" t="s">
        <v>89</v>
      </c>
      <c r="X10" s="300" t="s">
        <v>96</v>
      </c>
      <c r="Y10" s="300" t="s">
        <v>89</v>
      </c>
      <c r="Z10" s="300" t="s">
        <v>89</v>
      </c>
      <c r="AA10" s="300" t="s">
        <v>89</v>
      </c>
      <c r="AB10" s="300" t="s">
        <v>89</v>
      </c>
      <c r="AC10" s="300" t="s">
        <v>89</v>
      </c>
      <c r="AD10" s="300" t="s">
        <v>89</v>
      </c>
      <c r="AE10" s="300" t="s">
        <v>89</v>
      </c>
      <c r="AF10" s="300" t="s">
        <v>96</v>
      </c>
      <c r="AG10" s="300" t="s">
        <v>89</v>
      </c>
      <c r="AH10" s="300" t="s">
        <v>89</v>
      </c>
      <c r="AI10" s="300" t="s">
        <v>96</v>
      </c>
      <c r="AJ10" s="326">
        <f t="shared" ref="AJ10" si="3">IF(AF10="SI","Impacto Catastrófico por lesoines o perdida de vidas humanas",(COUNTIF(Q10:AE19,"SI")+COUNTIF(AG10:AI19,"SI")))</f>
        <v>14</v>
      </c>
      <c r="AK10" s="318" t="str">
        <f t="shared" ref="AK10" si="4">IF(AJ10=0,"",IF(AND(AJ10&gt;0,AJ10&lt;=5),"Moderado",IF(AND(AJ10&gt;5,AJ10&lt;=11),"Mayor","Catastrófico")))</f>
        <v>Catastrófico</v>
      </c>
      <c r="AL10" s="328" t="str">
        <f t="shared" ref="AL10" si="5">IF(AND(O10="Rara Vez",AK10="Moderado"),"Moderado",IF(AND(O10="Rara Vez",AK10="Mayor"),"Alto",IF(AND(O10="Improbable",AK10="Moderado"),"Moderado",IF(AND(O10="Improbable",AK10="Mayor"),"Alto",IF(AND(O10="Posible",AK10="Moderado"),"Alto",IF(AND(O10="Probable",AK10="Moderado"),"Alto","Extremo"))))))</f>
        <v>Extremo</v>
      </c>
      <c r="AM10" s="331" t="s">
        <v>81</v>
      </c>
      <c r="AN10" s="23">
        <v>1</v>
      </c>
      <c r="AO10" s="22" t="s">
        <v>97</v>
      </c>
      <c r="AP10" s="10" t="s">
        <v>98</v>
      </c>
      <c r="AQ10" s="10" t="s">
        <v>99</v>
      </c>
      <c r="AR10" s="10" t="s">
        <v>100</v>
      </c>
      <c r="AS10" s="10" t="s">
        <v>101</v>
      </c>
      <c r="AT10" s="10" t="s">
        <v>102</v>
      </c>
      <c r="AU10" s="10" t="s">
        <v>103</v>
      </c>
      <c r="AV10" s="10" t="s">
        <v>104</v>
      </c>
      <c r="AW10" s="10" t="s">
        <v>105</v>
      </c>
      <c r="AX10" s="10" t="s">
        <v>106</v>
      </c>
      <c r="AY10" s="10" t="s">
        <v>107</v>
      </c>
      <c r="AZ10" s="10" t="s">
        <v>108</v>
      </c>
      <c r="BA10" s="10" t="s">
        <v>109</v>
      </c>
      <c r="BB10" s="10">
        <f t="shared" ref="BB10:BB29" si="6">IF(AU10="Asignado",15,0)+IF(AV10="Adecuado",15,0)+IF(AW10="Oportuna",15,0)+IF(AX10="Prevenir",15,IF(AX10="Detectar",10,0))+IF(AY10="Confiable",15,0)+IF(AZ10="Se investigan y resuelven oportunamente",15,0)+IF(BA10="Completa",10,IF(BA10="Incompleta",5,0))</f>
        <v>90</v>
      </c>
      <c r="BC10" s="10" t="str">
        <f t="shared" ref="BC10:BC29" si="7">IF(BB10&lt;=85,"Débil",IF(AND(BB10&gt;=86,BB10&lt;=94),"Moderado","Fuerte"))</f>
        <v>Moderado</v>
      </c>
      <c r="BD10" s="10"/>
      <c r="BE10" s="10" t="s">
        <v>114</v>
      </c>
      <c r="BF10" s="10" t="str">
        <f t="shared" ref="BF10:BF29" si="8">IF(BE10="Débil","No se ejecuta",IF(BE10="Moderado","Algunas veces se ejecuta",IF(BE10="FUERTE","Siempre se ejecuta","")))</f>
        <v>No se ejecuta</v>
      </c>
      <c r="BG10" s="10"/>
      <c r="BH10" s="11" t="str">
        <f t="shared" ref="BH10:BH2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29" si="10">IF(BH10="DÉBIL",0,IF(BH10="MODERADO",50,IF(BH10="FUERTE",100,"")))</f>
        <v>0</v>
      </c>
      <c r="BJ10" s="10" t="str">
        <f t="shared" ref="BJ10:BJ29" si="11">IF(AND(BE10="Fuerte",BC10="Fuerte"),"NO","SI")</f>
        <v>SI</v>
      </c>
      <c r="BK10" s="334" t="str">
        <f t="shared" ref="BK10" si="12">IF(AVERAGE(BI10:BI19)=100,"FUERTE",IF(AND(AVERAGE(BI10:BI19)&lt;=99,AVERAGE(BI10:BI19)&gt;=50),"MODERADA",IF(AVERAGE(BI10:BI19)&lt;50,"DÉBIL",0)))</f>
        <v>DÉBIL</v>
      </c>
      <c r="BL10" s="334" t="str">
        <f t="shared" ref="BL10" si="13">IFERROR(IF(BK10="DÉBIL","NO DISMINUYE",IF(AVERAGEIF(AT10:AT19,"Preventivo",BI10:BI19)&gt;=50,"DIRECTAMENTE","NO DISMINUYE")),"NO DISMINUYE")</f>
        <v>NO DISMINUYE</v>
      </c>
      <c r="BM10" s="323">
        <f t="shared" ref="BM10" si="14">IF(N10=1,1,IF(AND(N10=2,BK10="FUERTE",BL10="DIRECTAMENTE"),N10-1,IF(AND(N10&gt;2,BK10="FUERTE",BL10="DIRECTAMENTE"),N10-2,IF(AND(N10&gt;=2,BK10="MODERADA",BL10="DIRECTAMENTE"),N10-1,N10))))</f>
        <v>2</v>
      </c>
      <c r="BN10" s="318" t="str">
        <f t="shared" ref="BN10" si="15">IF(BM10=1,"Rara vez",IF(BM10=2,"Improbable",IF(BM10=3,"Posible",IF(BM10=4,"Probable",IF(BM10=5,"Casi Seguro",0)))))</f>
        <v>Improbable</v>
      </c>
      <c r="BO10" s="318" t="str">
        <f t="shared" ref="BO10" si="16">AK10</f>
        <v>Catastrófico</v>
      </c>
      <c r="BP10" s="328" t="str">
        <f t="shared" ref="BP10" si="17">IF(AND(BN10="Rara Vez",BO10="Moderado"),"Moderado",IF(AND(BN10="Rara Vez",BO10="Mayor"),"Alto",IF(AND(BN10="Improbable",BO10="Moderado"),"Moderado",IF(AND(BN10="Improbable",BO10="Mayor"),"Alto",IF(AND(BN10="Posible",BO10="Moderado"),"Alto",IF(AND(BN10="Probable",BO10="Moderado"),"Alto","Extremo"))))))</f>
        <v>Extremo</v>
      </c>
      <c r="BQ10" s="300" t="s">
        <v>116</v>
      </c>
      <c r="BR10" s="336"/>
    </row>
    <row r="11" spans="1:70" ht="23.25" customHeight="1" x14ac:dyDescent="0.25">
      <c r="A11" s="20"/>
      <c r="B11" s="340"/>
      <c r="C11" s="309"/>
      <c r="D11" s="306"/>
      <c r="E11" s="306"/>
      <c r="F11" s="301"/>
      <c r="G11" s="301"/>
      <c r="H11" s="309"/>
      <c r="I11" s="301"/>
      <c r="J11" s="312"/>
      <c r="K11" s="24">
        <v>2</v>
      </c>
      <c r="L11" s="25" t="s">
        <v>47</v>
      </c>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t="s">
        <v>47</v>
      </c>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334"/>
      <c r="BL11" s="334"/>
      <c r="BM11" s="324"/>
      <c r="BN11" s="318"/>
      <c r="BO11" s="318"/>
      <c r="BP11" s="329"/>
      <c r="BQ11" s="301"/>
      <c r="BR11" s="337"/>
    </row>
    <row r="12" spans="1:70" ht="23.25" customHeight="1" x14ac:dyDescent="0.25">
      <c r="A12" s="20"/>
      <c r="B12" s="340"/>
      <c r="C12" s="309"/>
      <c r="D12" s="306"/>
      <c r="E12" s="306"/>
      <c r="F12" s="301"/>
      <c r="G12" s="301"/>
      <c r="H12" s="309"/>
      <c r="I12" s="301"/>
      <c r="J12" s="312"/>
      <c r="K12" s="27">
        <v>3</v>
      </c>
      <c r="L12" s="28" t="s">
        <v>47</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56</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334"/>
      <c r="BL12" s="334"/>
      <c r="BM12" s="324"/>
      <c r="BN12" s="318"/>
      <c r="BO12" s="318"/>
      <c r="BP12" s="329"/>
      <c r="BQ12" s="301"/>
      <c r="BR12" s="337"/>
    </row>
    <row r="13" spans="1:70" ht="23.25" customHeight="1" x14ac:dyDescent="0.25">
      <c r="A13" s="20"/>
      <c r="B13" s="340"/>
      <c r="C13" s="309"/>
      <c r="D13" s="306"/>
      <c r="E13" s="306"/>
      <c r="F13" s="301"/>
      <c r="G13" s="301"/>
      <c r="H13" s="309"/>
      <c r="I13" s="301"/>
      <c r="J13" s="312"/>
      <c r="K13" s="24">
        <v>4</v>
      </c>
      <c r="L13" s="25" t="s">
        <v>47</v>
      </c>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56</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334"/>
      <c r="BL13" s="334"/>
      <c r="BM13" s="324"/>
      <c r="BN13" s="318"/>
      <c r="BO13" s="318"/>
      <c r="BP13" s="329"/>
      <c r="BQ13" s="301"/>
      <c r="BR13" s="337"/>
    </row>
    <row r="14" spans="1:70" ht="23.25" customHeight="1" x14ac:dyDescent="0.25">
      <c r="A14" s="20"/>
      <c r="B14" s="340"/>
      <c r="C14" s="309"/>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56</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40"/>
      <c r="C15" s="309"/>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56</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40"/>
      <c r="C16" s="309"/>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56</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40"/>
      <c r="C17" s="309"/>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56</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40"/>
      <c r="C18" s="309"/>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40"/>
      <c r="C19" s="309"/>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335"/>
      <c r="BL19" s="335"/>
      <c r="BM19" s="325"/>
      <c r="BN19" s="319"/>
      <c r="BO19" s="319"/>
      <c r="BP19" s="330"/>
      <c r="BQ19" s="302"/>
      <c r="BR19" s="338"/>
    </row>
    <row r="20" spans="1:70" ht="140.25" x14ac:dyDescent="0.25">
      <c r="A20" s="20"/>
      <c r="B20" s="340"/>
      <c r="C20" s="309"/>
      <c r="D20" s="306" t="s">
        <v>93</v>
      </c>
      <c r="E20" s="306" t="s">
        <v>90</v>
      </c>
      <c r="F20" s="300" t="s">
        <v>89</v>
      </c>
      <c r="G20" s="300" t="s">
        <v>89</v>
      </c>
      <c r="H20" s="308" t="s">
        <v>89</v>
      </c>
      <c r="I20" s="300" t="s">
        <v>89</v>
      </c>
      <c r="J20" s="311" t="str">
        <f t="shared" ref="J20" si="18">IF(AND((F20="SI"),(G20="SI"),(H20="SI"),(I20="SI")),"Si es Riesgo de Corrupción","No es Riesgo de Corrupción")</f>
        <v>Si es Riesgo de Corrupción</v>
      </c>
      <c r="K20" s="21">
        <v>1</v>
      </c>
      <c r="L20" s="22" t="s">
        <v>439</v>
      </c>
      <c r="M20" s="314" t="s">
        <v>95</v>
      </c>
      <c r="N20" s="316">
        <v>4</v>
      </c>
      <c r="O20" s="318" t="str">
        <f t="shared" ref="O20" si="19">IF(N20=1,"Rara vez",IF(N20=2,"Improbable",IF(N20=3,"Posible",IF(N20=4,"Probable",IF(N20=5,"Casi seguro","← 
Definir el nivel de probabilidad")))))</f>
        <v>Probable</v>
      </c>
      <c r="P20" s="320"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0" s="300" t="s">
        <v>89</v>
      </c>
      <c r="R20" s="300" t="s">
        <v>89</v>
      </c>
      <c r="S20" s="300" t="s">
        <v>89</v>
      </c>
      <c r="T20" s="300" t="s">
        <v>89</v>
      </c>
      <c r="U20" s="300" t="s">
        <v>89</v>
      </c>
      <c r="V20" s="300" t="s">
        <v>96</v>
      </c>
      <c r="W20" s="300" t="s">
        <v>89</v>
      </c>
      <c r="X20" s="300" t="s">
        <v>96</v>
      </c>
      <c r="Y20" s="300" t="s">
        <v>89</v>
      </c>
      <c r="Z20" s="300" t="s">
        <v>89</v>
      </c>
      <c r="AA20" s="300" t="s">
        <v>89</v>
      </c>
      <c r="AB20" s="300" t="s">
        <v>89</v>
      </c>
      <c r="AC20" s="300" t="s">
        <v>89</v>
      </c>
      <c r="AD20" s="300" t="s">
        <v>89</v>
      </c>
      <c r="AE20" s="300" t="s">
        <v>89</v>
      </c>
      <c r="AF20" s="300" t="s">
        <v>89</v>
      </c>
      <c r="AG20" s="300" t="s">
        <v>89</v>
      </c>
      <c r="AH20" s="300" t="s">
        <v>89</v>
      </c>
      <c r="AI20" s="300" t="s">
        <v>96</v>
      </c>
      <c r="AJ20" s="326" t="str">
        <f t="shared" ref="AJ20" si="21">IF(AF20="SI","Impacto Catastrófico por lesoines o perdida de vidas humanas",(COUNTIF(Q20:AE29,"SI")+COUNTIF(AG20:AI29,"SI")))</f>
        <v>Impacto Catastrófico por lesoines o perdida de vidas humanas</v>
      </c>
      <c r="AK20" s="318" t="str">
        <f t="shared" ref="AK20" si="22">IF(AJ20=0,"",IF(AND(AJ20&gt;0,AJ20&lt;=5),"Moderado",IF(AND(AJ20&gt;5,AJ20&lt;=11),"Mayor","Catastrófico")))</f>
        <v>Catastrófico</v>
      </c>
      <c r="AL20" s="328" t="str">
        <f t="shared" ref="AL20" si="23">IF(AND(O20="Rara Vez",AK20="Moderado"),"Moderado",IF(AND(O20="Rara Vez",AK20="Mayor"),"Alto",IF(AND(O20="Improbable",AK20="Moderado"),"Moderado",IF(AND(O20="Improbable",AK20="Mayor"),"Alto",IF(AND(O20="Posible",AK20="Moderado"),"Alto",IF(AND(O20="Probable",AK20="Moderado"),"Alto","Extremo"))))))</f>
        <v>Extremo</v>
      </c>
      <c r="AM20" s="331" t="s">
        <v>81</v>
      </c>
      <c r="AN20" s="23">
        <v>1</v>
      </c>
      <c r="AO20" s="22" t="s">
        <v>476</v>
      </c>
      <c r="AP20" s="10" t="s">
        <v>440</v>
      </c>
      <c r="AQ20" s="10" t="s">
        <v>99</v>
      </c>
      <c r="AR20" s="10" t="s">
        <v>507</v>
      </c>
      <c r="AS20" s="10" t="s">
        <v>110</v>
      </c>
      <c r="AT20" s="10" t="s">
        <v>102</v>
      </c>
      <c r="AU20" s="10" t="s">
        <v>103</v>
      </c>
      <c r="AV20" s="10" t="s">
        <v>111</v>
      </c>
      <c r="AW20" s="10" t="s">
        <v>105</v>
      </c>
      <c r="AX20" s="10" t="s">
        <v>112</v>
      </c>
      <c r="AY20" s="10" t="s">
        <v>107</v>
      </c>
      <c r="AZ20" s="10" t="s">
        <v>108</v>
      </c>
      <c r="BA20" s="10" t="s">
        <v>113</v>
      </c>
      <c r="BB20" s="10">
        <f t="shared" si="6"/>
        <v>75</v>
      </c>
      <c r="BC20" s="10" t="str">
        <f t="shared" si="7"/>
        <v>Débil</v>
      </c>
      <c r="BD20" s="10"/>
      <c r="BE20" s="10" t="s">
        <v>115</v>
      </c>
      <c r="BF20" s="10" t="str">
        <f t="shared" si="8"/>
        <v>Siempre se ejecuta</v>
      </c>
      <c r="BG20" s="10"/>
      <c r="BH20" s="11" t="str">
        <f t="shared" si="9"/>
        <v>DÉBIL</v>
      </c>
      <c r="BI20" s="10">
        <f t="shared" si="10"/>
        <v>0</v>
      </c>
      <c r="BJ20" s="10" t="str">
        <f t="shared" si="11"/>
        <v>SI</v>
      </c>
      <c r="BK20" s="334" t="str">
        <f t="shared" ref="BK20" si="24">IF(AVERAGE(BI20:BI29)=100,"FUERTE",IF(AND(AVERAGE(BI20:BI29)&lt;=99,AVERAGE(BI20:BI29)&gt;=50),"MODERADA",IF(AVERAGE(BI20:BI29)&lt;50,"DÉBIL",0)))</f>
        <v>DÉBIL</v>
      </c>
      <c r="BL20" s="334" t="str">
        <f t="shared" ref="BL20" si="25">IFERROR(IF(BK20="DÉBIL","NO DISMINUYE",IF(AVERAGEIF(AT20:AT29,"Preventivo",BI20:BI29)&gt;=50,"DIRECTAMENTE","NO DISMINUYE")),"NO DISMINUYE")</f>
        <v>NO DISMINUYE</v>
      </c>
      <c r="BM20" s="323">
        <f t="shared" ref="BM20" si="26">IF(N20=1,1,IF(AND(N20=2,BK20="FUERTE",BL20="DIRECTAMENTE"),N20-1,IF(AND(N20&gt;2,BK20="FUERTE",BL20="DIRECTAMENTE"),N20-2,IF(AND(N20&gt;=2,BK20="MODERADA",BL20="DIRECTAMENTE"),N20-1,N20))))</f>
        <v>4</v>
      </c>
      <c r="BN20" s="318" t="str">
        <f t="shared" ref="BN20" si="27">IF(BM20=1,"Rara vez",IF(BM20=2,"Improbable",IF(BM20=3,"Posible",IF(BM20=4,"Probable",IF(BM20=5,"Casi Seguro",0)))))</f>
        <v>Probable</v>
      </c>
      <c r="BO20" s="318" t="str">
        <f t="shared" ref="BO20" si="28">AK20</f>
        <v>Catastrófico</v>
      </c>
      <c r="BP20" s="328" t="str">
        <f t="shared" ref="BP20" si="29">IF(AND(BN20="Rara Vez",BO20="Moderado"),"Moderado",IF(AND(BN20="Rara Vez",BO20="Mayor"),"Alto",IF(AND(BN20="Improbable",BO20="Moderado"),"Moderado",IF(AND(BN20="Improbable",BO20="Mayor"),"Alto",IF(AND(BN20="Posible",BO20="Moderado"),"Alto",IF(AND(BN20="Probable",BO20="Moderado"),"Alto","Extremo"))))))</f>
        <v>Extremo</v>
      </c>
      <c r="BQ20" s="300" t="s">
        <v>116</v>
      </c>
      <c r="BR20" s="336"/>
    </row>
    <row r="21" spans="1:70" ht="153" x14ac:dyDescent="0.25">
      <c r="A21" s="20"/>
      <c r="B21" s="340"/>
      <c r="C21" s="309"/>
      <c r="D21" s="306"/>
      <c r="E21" s="306"/>
      <c r="F21" s="301"/>
      <c r="G21" s="301"/>
      <c r="H21" s="309"/>
      <c r="I21" s="301"/>
      <c r="J21" s="312"/>
      <c r="K21" s="24">
        <v>2</v>
      </c>
      <c r="L21" s="25" t="s">
        <v>508</v>
      </c>
      <c r="M21" s="314"/>
      <c r="N21" s="316"/>
      <c r="O21" s="318"/>
      <c r="P21" s="321"/>
      <c r="Q21" s="301"/>
      <c r="R21" s="301"/>
      <c r="S21" s="301"/>
      <c r="T21" s="301"/>
      <c r="U21" s="301"/>
      <c r="V21" s="301"/>
      <c r="W21" s="301"/>
      <c r="X21" s="301"/>
      <c r="Y21" s="301"/>
      <c r="Z21" s="301"/>
      <c r="AA21" s="301"/>
      <c r="AB21" s="301"/>
      <c r="AC21" s="301"/>
      <c r="AD21" s="301"/>
      <c r="AE21" s="301"/>
      <c r="AF21" s="301"/>
      <c r="AG21" s="301"/>
      <c r="AH21" s="301"/>
      <c r="AI21" s="301"/>
      <c r="AJ21" s="326"/>
      <c r="AK21" s="318"/>
      <c r="AL21" s="329"/>
      <c r="AM21" s="332"/>
      <c r="AN21" s="26">
        <v>2</v>
      </c>
      <c r="AO21" s="25" t="s">
        <v>509</v>
      </c>
      <c r="AP21" s="16" t="s">
        <v>441</v>
      </c>
      <c r="AQ21" s="16" t="s">
        <v>99</v>
      </c>
      <c r="AR21" s="16" t="s">
        <v>442</v>
      </c>
      <c r="AS21" s="16" t="s">
        <v>443</v>
      </c>
      <c r="AT21" s="16" t="s">
        <v>123</v>
      </c>
      <c r="AU21" s="16" t="s">
        <v>103</v>
      </c>
      <c r="AV21" s="16" t="s">
        <v>104</v>
      </c>
      <c r="AW21" s="16" t="s">
        <v>105</v>
      </c>
      <c r="AX21" s="16" t="s">
        <v>106</v>
      </c>
      <c r="AY21" s="16" t="s">
        <v>137</v>
      </c>
      <c r="AZ21" s="16" t="s">
        <v>108</v>
      </c>
      <c r="BA21" s="16" t="s">
        <v>124</v>
      </c>
      <c r="BB21" s="16">
        <f t="shared" si="6"/>
        <v>85</v>
      </c>
      <c r="BC21" s="16" t="str">
        <f t="shared" si="7"/>
        <v>Débil</v>
      </c>
      <c r="BD21" s="16"/>
      <c r="BE21" s="16" t="s">
        <v>127</v>
      </c>
      <c r="BF21" s="16" t="str">
        <f t="shared" si="8"/>
        <v>Algunas veces se ejecuta</v>
      </c>
      <c r="BG21" s="16"/>
      <c r="BH21" s="17" t="str">
        <f t="shared" si="9"/>
        <v>DÉBIL</v>
      </c>
      <c r="BI21" s="16">
        <f t="shared" si="10"/>
        <v>0</v>
      </c>
      <c r="BJ21" s="16" t="str">
        <f t="shared" si="11"/>
        <v>SI</v>
      </c>
      <c r="BK21" s="334"/>
      <c r="BL21" s="334"/>
      <c r="BM21" s="324"/>
      <c r="BN21" s="318"/>
      <c r="BO21" s="318"/>
      <c r="BP21" s="329"/>
      <c r="BQ21" s="301"/>
      <c r="BR21" s="337"/>
    </row>
    <row r="22" spans="1:70" ht="23.25" customHeight="1" x14ac:dyDescent="0.25">
      <c r="A22" s="20"/>
      <c r="B22" s="340"/>
      <c r="C22" s="309"/>
      <c r="D22" s="306"/>
      <c r="E22" s="306"/>
      <c r="F22" s="301"/>
      <c r="G22" s="301"/>
      <c r="H22" s="309"/>
      <c r="I22" s="301"/>
      <c r="J22" s="312"/>
      <c r="K22" s="27">
        <v>3</v>
      </c>
      <c r="L22" s="28" t="s">
        <v>47</v>
      </c>
      <c r="M22" s="314"/>
      <c r="N22" s="316"/>
      <c r="O22" s="318"/>
      <c r="P22" s="321"/>
      <c r="Q22" s="301"/>
      <c r="R22" s="301"/>
      <c r="S22" s="301"/>
      <c r="T22" s="301"/>
      <c r="U22" s="301"/>
      <c r="V22" s="301"/>
      <c r="W22" s="301"/>
      <c r="X22" s="301"/>
      <c r="Y22" s="301"/>
      <c r="Z22" s="301"/>
      <c r="AA22" s="301"/>
      <c r="AB22" s="301"/>
      <c r="AC22" s="301"/>
      <c r="AD22" s="301"/>
      <c r="AE22" s="301"/>
      <c r="AF22" s="301"/>
      <c r="AG22" s="301"/>
      <c r="AH22" s="301"/>
      <c r="AI22" s="301"/>
      <c r="AJ22" s="326"/>
      <c r="AK22" s="318"/>
      <c r="AL22" s="329"/>
      <c r="AM22" s="332"/>
      <c r="AN22" s="29">
        <v>3</v>
      </c>
      <c r="AO22" s="28" t="s">
        <v>47</v>
      </c>
      <c r="AP22" s="12"/>
      <c r="AQ22" s="12"/>
      <c r="AR22" s="12"/>
      <c r="AS22" s="12"/>
      <c r="AT22" s="12"/>
      <c r="AU22" s="12"/>
      <c r="AV22" s="12"/>
      <c r="AW22" s="12"/>
      <c r="AX22" s="12"/>
      <c r="AY22" s="12"/>
      <c r="AZ22" s="12"/>
      <c r="BA22" s="12"/>
      <c r="BB22" s="12">
        <f t="shared" si="6"/>
        <v>0</v>
      </c>
      <c r="BC22" s="12" t="str">
        <f t="shared" si="7"/>
        <v>Débil</v>
      </c>
      <c r="BD22" s="12"/>
      <c r="BE22" s="12"/>
      <c r="BF22" s="12" t="str">
        <f t="shared" si="8"/>
        <v/>
      </c>
      <c r="BG22" s="12"/>
      <c r="BH22" s="13" t="str">
        <f t="shared" si="9"/>
        <v/>
      </c>
      <c r="BI22" s="12" t="str">
        <f t="shared" si="10"/>
        <v/>
      </c>
      <c r="BJ22" s="12" t="str">
        <f t="shared" si="11"/>
        <v>SI</v>
      </c>
      <c r="BK22" s="334"/>
      <c r="BL22" s="334"/>
      <c r="BM22" s="324"/>
      <c r="BN22" s="318"/>
      <c r="BO22" s="318"/>
      <c r="BP22" s="329"/>
      <c r="BQ22" s="301"/>
      <c r="BR22" s="337"/>
    </row>
    <row r="23" spans="1:70" ht="23.25" customHeight="1" x14ac:dyDescent="0.25">
      <c r="A23" s="20"/>
      <c r="B23" s="340"/>
      <c r="C23" s="309"/>
      <c r="D23" s="306"/>
      <c r="E23" s="306"/>
      <c r="F23" s="301"/>
      <c r="G23" s="301"/>
      <c r="H23" s="309"/>
      <c r="I23" s="301"/>
      <c r="J23" s="312"/>
      <c r="K23" s="24">
        <v>4</v>
      </c>
      <c r="L23" s="25" t="s">
        <v>47</v>
      </c>
      <c r="M23" s="314"/>
      <c r="N23" s="316"/>
      <c r="O23" s="318"/>
      <c r="P23" s="321"/>
      <c r="Q23" s="301"/>
      <c r="R23" s="301"/>
      <c r="S23" s="301"/>
      <c r="T23" s="301"/>
      <c r="U23" s="301"/>
      <c r="V23" s="301"/>
      <c r="W23" s="301"/>
      <c r="X23" s="301"/>
      <c r="Y23" s="301"/>
      <c r="Z23" s="301"/>
      <c r="AA23" s="301"/>
      <c r="AB23" s="301"/>
      <c r="AC23" s="301"/>
      <c r="AD23" s="301"/>
      <c r="AE23" s="301"/>
      <c r="AF23" s="301"/>
      <c r="AG23" s="301"/>
      <c r="AH23" s="301"/>
      <c r="AI23" s="301"/>
      <c r="AJ23" s="326"/>
      <c r="AK23" s="318"/>
      <c r="AL23" s="329"/>
      <c r="AM23" s="332"/>
      <c r="AN23" s="26">
        <v>4</v>
      </c>
      <c r="AO23" s="25" t="s">
        <v>47</v>
      </c>
      <c r="AP23" s="16"/>
      <c r="AQ23" s="16"/>
      <c r="AR23" s="16"/>
      <c r="AS23" s="16"/>
      <c r="AT23" s="16"/>
      <c r="AU23" s="16"/>
      <c r="AV23" s="16"/>
      <c r="AW23" s="16"/>
      <c r="AX23" s="16"/>
      <c r="AY23" s="16"/>
      <c r="AZ23" s="16"/>
      <c r="BA23" s="16"/>
      <c r="BB23" s="16">
        <f t="shared" si="6"/>
        <v>0</v>
      </c>
      <c r="BC23" s="16" t="str">
        <f t="shared" si="7"/>
        <v>Débil</v>
      </c>
      <c r="BD23" s="16"/>
      <c r="BE23" s="16"/>
      <c r="BF23" s="16" t="str">
        <f t="shared" si="8"/>
        <v/>
      </c>
      <c r="BG23" s="16"/>
      <c r="BH23" s="17" t="str">
        <f t="shared" si="9"/>
        <v/>
      </c>
      <c r="BI23" s="16" t="str">
        <f t="shared" si="10"/>
        <v/>
      </c>
      <c r="BJ23" s="16" t="str">
        <f t="shared" si="11"/>
        <v>SI</v>
      </c>
      <c r="BK23" s="334"/>
      <c r="BL23" s="334"/>
      <c r="BM23" s="324"/>
      <c r="BN23" s="318"/>
      <c r="BO23" s="318"/>
      <c r="BP23" s="329"/>
      <c r="BQ23" s="301"/>
      <c r="BR23" s="337"/>
    </row>
    <row r="24" spans="1:70" ht="23.25" customHeight="1" x14ac:dyDescent="0.25">
      <c r="A24" s="20"/>
      <c r="B24" s="340"/>
      <c r="C24" s="309"/>
      <c r="D24" s="306"/>
      <c r="E24" s="306"/>
      <c r="F24" s="301"/>
      <c r="G24" s="301"/>
      <c r="H24" s="309"/>
      <c r="I24" s="301"/>
      <c r="J24" s="312"/>
      <c r="K24" s="27">
        <v>5</v>
      </c>
      <c r="L24" s="28" t="s">
        <v>47</v>
      </c>
      <c r="M24" s="314"/>
      <c r="N24" s="316"/>
      <c r="O24" s="318"/>
      <c r="P24" s="321"/>
      <c r="Q24" s="301"/>
      <c r="R24" s="301"/>
      <c r="S24" s="301"/>
      <c r="T24" s="301"/>
      <c r="U24" s="301"/>
      <c r="V24" s="301"/>
      <c r="W24" s="301"/>
      <c r="X24" s="301"/>
      <c r="Y24" s="301"/>
      <c r="Z24" s="301"/>
      <c r="AA24" s="301"/>
      <c r="AB24" s="301"/>
      <c r="AC24" s="301"/>
      <c r="AD24" s="301"/>
      <c r="AE24" s="301"/>
      <c r="AF24" s="301"/>
      <c r="AG24" s="301"/>
      <c r="AH24" s="301"/>
      <c r="AI24" s="301"/>
      <c r="AJ24" s="326"/>
      <c r="AK24" s="318"/>
      <c r="AL24" s="329"/>
      <c r="AM24" s="332"/>
      <c r="AN24" s="29">
        <v>5</v>
      </c>
      <c r="AO24" s="28" t="s">
        <v>47</v>
      </c>
      <c r="AP24" s="12"/>
      <c r="AQ24" s="12"/>
      <c r="AR24" s="12"/>
      <c r="AS24" s="12"/>
      <c r="AT24" s="12"/>
      <c r="AU24" s="12"/>
      <c r="AV24" s="12"/>
      <c r="AW24" s="12"/>
      <c r="AX24" s="12"/>
      <c r="AY24" s="12"/>
      <c r="AZ24" s="12"/>
      <c r="BA24" s="12"/>
      <c r="BB24" s="12">
        <f t="shared" si="6"/>
        <v>0</v>
      </c>
      <c r="BC24" s="12" t="str">
        <f t="shared" si="7"/>
        <v>Débil</v>
      </c>
      <c r="BD24" s="12"/>
      <c r="BE24" s="12"/>
      <c r="BF24" s="12" t="str">
        <f t="shared" si="8"/>
        <v/>
      </c>
      <c r="BG24" s="12"/>
      <c r="BH24" s="13" t="str">
        <f t="shared" si="9"/>
        <v/>
      </c>
      <c r="BI24" s="12" t="str">
        <f t="shared" si="10"/>
        <v/>
      </c>
      <c r="BJ24" s="12" t="str">
        <f t="shared" si="11"/>
        <v>SI</v>
      </c>
      <c r="BK24" s="334"/>
      <c r="BL24" s="334"/>
      <c r="BM24" s="324"/>
      <c r="BN24" s="318"/>
      <c r="BO24" s="318"/>
      <c r="BP24" s="329"/>
      <c r="BQ24" s="301"/>
      <c r="BR24" s="337"/>
    </row>
    <row r="25" spans="1:70" ht="23.25" customHeight="1" x14ac:dyDescent="0.25">
      <c r="A25" s="20"/>
      <c r="B25" s="340"/>
      <c r="C25" s="309"/>
      <c r="D25" s="306"/>
      <c r="E25" s="306"/>
      <c r="F25" s="301"/>
      <c r="G25" s="301"/>
      <c r="H25" s="309"/>
      <c r="I25" s="301"/>
      <c r="J25" s="312"/>
      <c r="K25" s="24">
        <v>6</v>
      </c>
      <c r="L25" s="25" t="s">
        <v>47</v>
      </c>
      <c r="M25" s="314"/>
      <c r="N25" s="316"/>
      <c r="O25" s="318"/>
      <c r="P25" s="321"/>
      <c r="Q25" s="301"/>
      <c r="R25" s="301"/>
      <c r="S25" s="301"/>
      <c r="T25" s="301"/>
      <c r="U25" s="301"/>
      <c r="V25" s="301"/>
      <c r="W25" s="301"/>
      <c r="X25" s="301"/>
      <c r="Y25" s="301"/>
      <c r="Z25" s="301"/>
      <c r="AA25" s="301"/>
      <c r="AB25" s="301"/>
      <c r="AC25" s="301"/>
      <c r="AD25" s="301"/>
      <c r="AE25" s="301"/>
      <c r="AF25" s="301"/>
      <c r="AG25" s="301"/>
      <c r="AH25" s="301"/>
      <c r="AI25" s="301"/>
      <c r="AJ25" s="326"/>
      <c r="AK25" s="318"/>
      <c r="AL25" s="329"/>
      <c r="AM25" s="332"/>
      <c r="AN25" s="26">
        <v>6</v>
      </c>
      <c r="AO25" s="25" t="s">
        <v>47</v>
      </c>
      <c r="AP25" s="16"/>
      <c r="AQ25" s="16"/>
      <c r="AR25" s="16"/>
      <c r="AS25" s="16"/>
      <c r="AT25" s="16"/>
      <c r="AU25" s="16"/>
      <c r="AV25" s="16"/>
      <c r="AW25" s="16"/>
      <c r="AX25" s="16"/>
      <c r="AY25" s="16"/>
      <c r="AZ25" s="16"/>
      <c r="BA25" s="16"/>
      <c r="BB25" s="16">
        <f t="shared" si="6"/>
        <v>0</v>
      </c>
      <c r="BC25" s="16" t="str">
        <f t="shared" si="7"/>
        <v>Débil</v>
      </c>
      <c r="BD25" s="16"/>
      <c r="BE25" s="16"/>
      <c r="BF25" s="16" t="str">
        <f t="shared" si="8"/>
        <v/>
      </c>
      <c r="BG25" s="16"/>
      <c r="BH25" s="17" t="str">
        <f t="shared" si="9"/>
        <v/>
      </c>
      <c r="BI25" s="16" t="str">
        <f t="shared" si="10"/>
        <v/>
      </c>
      <c r="BJ25" s="16" t="str">
        <f t="shared" si="11"/>
        <v>SI</v>
      </c>
      <c r="BK25" s="334"/>
      <c r="BL25" s="334"/>
      <c r="BM25" s="324"/>
      <c r="BN25" s="318"/>
      <c r="BO25" s="318"/>
      <c r="BP25" s="329"/>
      <c r="BQ25" s="301"/>
      <c r="BR25" s="337"/>
    </row>
    <row r="26" spans="1:70" ht="23.25" customHeight="1" x14ac:dyDescent="0.25">
      <c r="A26" s="20"/>
      <c r="B26" s="340"/>
      <c r="C26" s="309"/>
      <c r="D26" s="306"/>
      <c r="E26" s="306"/>
      <c r="F26" s="301"/>
      <c r="G26" s="301"/>
      <c r="H26" s="309"/>
      <c r="I26" s="301"/>
      <c r="J26" s="312"/>
      <c r="K26" s="27">
        <v>7</v>
      </c>
      <c r="L26" s="28" t="s">
        <v>47</v>
      </c>
      <c r="M26" s="314"/>
      <c r="N26" s="316"/>
      <c r="O26" s="318"/>
      <c r="P26" s="321"/>
      <c r="Q26" s="301"/>
      <c r="R26" s="301"/>
      <c r="S26" s="301"/>
      <c r="T26" s="301"/>
      <c r="U26" s="301"/>
      <c r="V26" s="301"/>
      <c r="W26" s="301"/>
      <c r="X26" s="301"/>
      <c r="Y26" s="301"/>
      <c r="Z26" s="301"/>
      <c r="AA26" s="301"/>
      <c r="AB26" s="301"/>
      <c r="AC26" s="301"/>
      <c r="AD26" s="301"/>
      <c r="AE26" s="301"/>
      <c r="AF26" s="301"/>
      <c r="AG26" s="301"/>
      <c r="AH26" s="301"/>
      <c r="AI26" s="301"/>
      <c r="AJ26" s="326"/>
      <c r="AK26" s="318"/>
      <c r="AL26" s="329"/>
      <c r="AM26" s="332"/>
      <c r="AN26" s="29">
        <v>7</v>
      </c>
      <c r="AO26" s="28" t="s">
        <v>47</v>
      </c>
      <c r="AP26" s="12"/>
      <c r="AQ26" s="12"/>
      <c r="AR26" s="12"/>
      <c r="AS26" s="12"/>
      <c r="AT26" s="12"/>
      <c r="AU26" s="12"/>
      <c r="AV26" s="12"/>
      <c r="AW26" s="12"/>
      <c r="AX26" s="12"/>
      <c r="AY26" s="12"/>
      <c r="AZ26" s="12"/>
      <c r="BA26" s="12"/>
      <c r="BB26" s="12">
        <f t="shared" si="6"/>
        <v>0</v>
      </c>
      <c r="BC26" s="12" t="str">
        <f t="shared" si="7"/>
        <v>Débil</v>
      </c>
      <c r="BD26" s="12"/>
      <c r="BE26" s="12"/>
      <c r="BF26" s="12" t="str">
        <f t="shared" si="8"/>
        <v/>
      </c>
      <c r="BG26" s="12"/>
      <c r="BH26" s="13" t="str">
        <f t="shared" si="9"/>
        <v/>
      </c>
      <c r="BI26" s="12" t="str">
        <f t="shared" si="10"/>
        <v/>
      </c>
      <c r="BJ26" s="12" t="str">
        <f t="shared" si="11"/>
        <v>SI</v>
      </c>
      <c r="BK26" s="334"/>
      <c r="BL26" s="334"/>
      <c r="BM26" s="324"/>
      <c r="BN26" s="318"/>
      <c r="BO26" s="318"/>
      <c r="BP26" s="329"/>
      <c r="BQ26" s="301"/>
      <c r="BR26" s="337"/>
    </row>
    <row r="27" spans="1:70" ht="23.25" customHeight="1" x14ac:dyDescent="0.25">
      <c r="A27" s="20"/>
      <c r="B27" s="340"/>
      <c r="C27" s="309"/>
      <c r="D27" s="306"/>
      <c r="E27" s="306"/>
      <c r="F27" s="301"/>
      <c r="G27" s="301"/>
      <c r="H27" s="309"/>
      <c r="I27" s="301"/>
      <c r="J27" s="312"/>
      <c r="K27" s="24">
        <v>8</v>
      </c>
      <c r="L27" s="25" t="s">
        <v>47</v>
      </c>
      <c r="M27" s="314"/>
      <c r="N27" s="316"/>
      <c r="O27" s="318"/>
      <c r="P27" s="321"/>
      <c r="Q27" s="301"/>
      <c r="R27" s="301"/>
      <c r="S27" s="301"/>
      <c r="T27" s="301"/>
      <c r="U27" s="301"/>
      <c r="V27" s="301"/>
      <c r="W27" s="301"/>
      <c r="X27" s="301"/>
      <c r="Y27" s="301"/>
      <c r="Z27" s="301"/>
      <c r="AA27" s="301"/>
      <c r="AB27" s="301"/>
      <c r="AC27" s="301"/>
      <c r="AD27" s="301"/>
      <c r="AE27" s="301"/>
      <c r="AF27" s="301"/>
      <c r="AG27" s="301"/>
      <c r="AH27" s="301"/>
      <c r="AI27" s="301"/>
      <c r="AJ27" s="326"/>
      <c r="AK27" s="318"/>
      <c r="AL27" s="329"/>
      <c r="AM27" s="332"/>
      <c r="AN27" s="26">
        <v>8</v>
      </c>
      <c r="AO27" s="25" t="s">
        <v>47</v>
      </c>
      <c r="AP27" s="16"/>
      <c r="AQ27" s="16"/>
      <c r="AR27" s="16"/>
      <c r="AS27" s="16"/>
      <c r="AT27" s="16"/>
      <c r="AU27" s="16"/>
      <c r="AV27" s="16"/>
      <c r="AW27" s="16"/>
      <c r="AX27" s="16"/>
      <c r="AY27" s="16"/>
      <c r="AZ27" s="16"/>
      <c r="BA27" s="16"/>
      <c r="BB27" s="16">
        <f t="shared" si="6"/>
        <v>0</v>
      </c>
      <c r="BC27" s="16" t="str">
        <f t="shared" si="7"/>
        <v>Débil</v>
      </c>
      <c r="BD27" s="16"/>
      <c r="BE27" s="16"/>
      <c r="BF27" s="16" t="str">
        <f t="shared" si="8"/>
        <v/>
      </c>
      <c r="BG27" s="16"/>
      <c r="BH27" s="17" t="str">
        <f t="shared" si="9"/>
        <v/>
      </c>
      <c r="BI27" s="16" t="str">
        <f t="shared" si="10"/>
        <v/>
      </c>
      <c r="BJ27" s="16" t="str">
        <f t="shared" si="11"/>
        <v>SI</v>
      </c>
      <c r="BK27" s="334"/>
      <c r="BL27" s="334"/>
      <c r="BM27" s="324"/>
      <c r="BN27" s="318"/>
      <c r="BO27" s="318"/>
      <c r="BP27" s="329"/>
      <c r="BQ27" s="301"/>
      <c r="BR27" s="337"/>
    </row>
    <row r="28" spans="1:70" ht="23.25" customHeight="1" x14ac:dyDescent="0.25">
      <c r="A28" s="20"/>
      <c r="B28" s="340"/>
      <c r="C28" s="309"/>
      <c r="D28" s="306"/>
      <c r="E28" s="306"/>
      <c r="F28" s="301"/>
      <c r="G28" s="301"/>
      <c r="H28" s="309"/>
      <c r="I28" s="301"/>
      <c r="J28" s="312"/>
      <c r="K28" s="27">
        <v>9</v>
      </c>
      <c r="L28" s="28" t="s">
        <v>47</v>
      </c>
      <c r="M28" s="314"/>
      <c r="N28" s="316"/>
      <c r="O28" s="318"/>
      <c r="P28" s="321"/>
      <c r="Q28" s="301"/>
      <c r="R28" s="301"/>
      <c r="S28" s="301"/>
      <c r="T28" s="301"/>
      <c r="U28" s="301"/>
      <c r="V28" s="301"/>
      <c r="W28" s="301"/>
      <c r="X28" s="301"/>
      <c r="Y28" s="301"/>
      <c r="Z28" s="301"/>
      <c r="AA28" s="301"/>
      <c r="AB28" s="301"/>
      <c r="AC28" s="301"/>
      <c r="AD28" s="301"/>
      <c r="AE28" s="301"/>
      <c r="AF28" s="301"/>
      <c r="AG28" s="301"/>
      <c r="AH28" s="301"/>
      <c r="AI28" s="301"/>
      <c r="AJ28" s="326"/>
      <c r="AK28" s="318"/>
      <c r="AL28" s="329"/>
      <c r="AM28" s="332"/>
      <c r="AN28" s="29">
        <v>9</v>
      </c>
      <c r="AO28" s="28" t="s">
        <v>56</v>
      </c>
      <c r="AP28" s="12"/>
      <c r="AQ28" s="12"/>
      <c r="AR28" s="12"/>
      <c r="AS28" s="12"/>
      <c r="AT28" s="12"/>
      <c r="AU28" s="12"/>
      <c r="AV28" s="12"/>
      <c r="AW28" s="12"/>
      <c r="AX28" s="12"/>
      <c r="AY28" s="12"/>
      <c r="AZ28" s="12"/>
      <c r="BA28" s="12"/>
      <c r="BB28" s="12">
        <f t="shared" si="6"/>
        <v>0</v>
      </c>
      <c r="BC28" s="12" t="str">
        <f t="shared" si="7"/>
        <v>Débil</v>
      </c>
      <c r="BD28" s="12"/>
      <c r="BE28" s="12"/>
      <c r="BF28" s="12" t="str">
        <f t="shared" si="8"/>
        <v/>
      </c>
      <c r="BG28" s="12"/>
      <c r="BH28" s="13" t="str">
        <f t="shared" si="9"/>
        <v/>
      </c>
      <c r="BI28" s="12" t="str">
        <f t="shared" si="10"/>
        <v/>
      </c>
      <c r="BJ28" s="12" t="str">
        <f t="shared" si="11"/>
        <v>SI</v>
      </c>
      <c r="BK28" s="334"/>
      <c r="BL28" s="334"/>
      <c r="BM28" s="324"/>
      <c r="BN28" s="318"/>
      <c r="BO28" s="318"/>
      <c r="BP28" s="329"/>
      <c r="BQ28" s="301"/>
      <c r="BR28" s="337"/>
    </row>
    <row r="29" spans="1:70" ht="23.25" customHeight="1" thickBot="1" x14ac:dyDescent="0.3">
      <c r="A29" s="20"/>
      <c r="B29" s="341"/>
      <c r="C29" s="310"/>
      <c r="D29" s="307"/>
      <c r="E29" s="307"/>
      <c r="F29" s="302"/>
      <c r="G29" s="302"/>
      <c r="H29" s="310"/>
      <c r="I29" s="302"/>
      <c r="J29" s="313"/>
      <c r="K29" s="30">
        <v>10</v>
      </c>
      <c r="L29" s="31" t="s">
        <v>47</v>
      </c>
      <c r="M29" s="315"/>
      <c r="N29" s="317"/>
      <c r="O29" s="319"/>
      <c r="P29" s="322"/>
      <c r="Q29" s="302"/>
      <c r="R29" s="302"/>
      <c r="S29" s="302"/>
      <c r="T29" s="302"/>
      <c r="U29" s="302"/>
      <c r="V29" s="302"/>
      <c r="W29" s="302"/>
      <c r="X29" s="302"/>
      <c r="Y29" s="302"/>
      <c r="Z29" s="302"/>
      <c r="AA29" s="302"/>
      <c r="AB29" s="302"/>
      <c r="AC29" s="302"/>
      <c r="AD29" s="302"/>
      <c r="AE29" s="302"/>
      <c r="AF29" s="302"/>
      <c r="AG29" s="302"/>
      <c r="AH29" s="302"/>
      <c r="AI29" s="302"/>
      <c r="AJ29" s="327"/>
      <c r="AK29" s="319"/>
      <c r="AL29" s="330"/>
      <c r="AM29" s="333"/>
      <c r="AN29" s="32">
        <v>10</v>
      </c>
      <c r="AO29" s="31" t="s">
        <v>56</v>
      </c>
      <c r="AP29" s="18"/>
      <c r="AQ29" s="18"/>
      <c r="AR29" s="18"/>
      <c r="AS29" s="18"/>
      <c r="AT29" s="18"/>
      <c r="AU29" s="18"/>
      <c r="AV29" s="18"/>
      <c r="AW29" s="18"/>
      <c r="AX29" s="18"/>
      <c r="AY29" s="18"/>
      <c r="AZ29" s="18"/>
      <c r="BA29" s="18"/>
      <c r="BB29" s="18">
        <f t="shared" si="6"/>
        <v>0</v>
      </c>
      <c r="BC29" s="18" t="str">
        <f t="shared" si="7"/>
        <v>Débil</v>
      </c>
      <c r="BD29" s="18"/>
      <c r="BE29" s="18"/>
      <c r="BF29" s="18" t="str">
        <f t="shared" si="8"/>
        <v/>
      </c>
      <c r="BG29" s="18"/>
      <c r="BH29" s="19" t="str">
        <f t="shared" si="9"/>
        <v/>
      </c>
      <c r="BI29" s="18" t="str">
        <f t="shared" si="10"/>
        <v/>
      </c>
      <c r="BJ29" s="18" t="str">
        <f t="shared" si="11"/>
        <v>SI</v>
      </c>
      <c r="BK29" s="335"/>
      <c r="BL29" s="335"/>
      <c r="BM29" s="325"/>
      <c r="BN29" s="319"/>
      <c r="BO29" s="319"/>
      <c r="BP29" s="330"/>
      <c r="BQ29" s="302"/>
      <c r="BR29" s="338"/>
    </row>
    <row r="1047881" spans="2:2" ht="24" x14ac:dyDescent="0.25">
      <c r="B1047881" s="33" t="s">
        <v>9</v>
      </c>
    </row>
    <row r="1047882" spans="2:2" x14ac:dyDescent="0.25">
      <c r="B1047882" s="33" t="s">
        <v>10</v>
      </c>
    </row>
    <row r="1047883" spans="2:2" x14ac:dyDescent="0.25">
      <c r="B1047883" s="33" t="s">
        <v>11</v>
      </c>
    </row>
    <row r="1047884" spans="2:2" x14ac:dyDescent="0.25">
      <c r="B1047884" s="33" t="s">
        <v>12</v>
      </c>
    </row>
    <row r="1047885" spans="2:2" ht="24" x14ac:dyDescent="0.25">
      <c r="B1047885" s="33" t="s">
        <v>13</v>
      </c>
    </row>
    <row r="1047886" spans="2:2" ht="24" x14ac:dyDescent="0.25">
      <c r="B1047886" s="33" t="s">
        <v>14</v>
      </c>
    </row>
    <row r="1047887" spans="2:2" ht="24" x14ac:dyDescent="0.25">
      <c r="B1047887" s="33" t="s">
        <v>15</v>
      </c>
    </row>
    <row r="1047888" spans="2:2" ht="24" x14ac:dyDescent="0.25">
      <c r="B1047888" s="33" t="s">
        <v>16</v>
      </c>
    </row>
    <row r="1047889" spans="2:2" x14ac:dyDescent="0.25">
      <c r="B1047889" s="33" t="s">
        <v>17</v>
      </c>
    </row>
    <row r="1047890" spans="2:2" ht="24" x14ac:dyDescent="0.25">
      <c r="B1047890" s="33" t="s">
        <v>18</v>
      </c>
    </row>
    <row r="1047891" spans="2:2" ht="24" x14ac:dyDescent="0.25">
      <c r="B1047891" s="33" t="s">
        <v>19</v>
      </c>
    </row>
    <row r="1047892" spans="2:2" ht="24" x14ac:dyDescent="0.25">
      <c r="B1047892" s="33" t="s">
        <v>20</v>
      </c>
    </row>
    <row r="1047893" spans="2:2" ht="24" x14ac:dyDescent="0.25">
      <c r="B1047893" s="33" t="s">
        <v>21</v>
      </c>
    </row>
    <row r="1047894" spans="2:2" ht="24" x14ac:dyDescent="0.25">
      <c r="B1047894" s="33" t="s">
        <v>22</v>
      </c>
    </row>
    <row r="1047895" spans="2:2" ht="24" x14ac:dyDescent="0.25">
      <c r="B1047895" s="33" t="s">
        <v>23</v>
      </c>
    </row>
    <row r="1047896" spans="2:2" x14ac:dyDescent="0.25">
      <c r="B1047896" s="33" t="s">
        <v>24</v>
      </c>
    </row>
    <row r="1047897" spans="2:2" ht="24" x14ac:dyDescent="0.25">
      <c r="B1047897" s="33" t="s">
        <v>25</v>
      </c>
    </row>
    <row r="1047898" spans="2:2" ht="24" x14ac:dyDescent="0.25">
      <c r="B1047898" s="33" t="s">
        <v>26</v>
      </c>
    </row>
    <row r="1047899" spans="2:2" ht="24" x14ac:dyDescent="0.25">
      <c r="B1047899" s="33" t="s">
        <v>27</v>
      </c>
    </row>
    <row r="1047900" spans="2:2" x14ac:dyDescent="0.25">
      <c r="B1047900" s="33" t="s">
        <v>28</v>
      </c>
    </row>
    <row r="1047901" spans="2:2" ht="24" x14ac:dyDescent="0.25">
      <c r="B1047901" s="33" t="s">
        <v>29</v>
      </c>
    </row>
    <row r="1047902" spans="2:2" ht="24" x14ac:dyDescent="0.25">
      <c r="B1047902" s="33" t="s">
        <v>30</v>
      </c>
    </row>
    <row r="1047903" spans="2:2" ht="24" x14ac:dyDescent="0.25">
      <c r="B1047903" s="33" t="s">
        <v>31</v>
      </c>
    </row>
    <row r="1047904" spans="2:2" ht="24" x14ac:dyDescent="0.25">
      <c r="B1047904" s="33" t="s">
        <v>32</v>
      </c>
    </row>
    <row r="1047905" spans="2:2" ht="24" x14ac:dyDescent="0.25">
      <c r="B1047905" s="33" t="s">
        <v>33</v>
      </c>
    </row>
    <row r="1047906" spans="2:2" x14ac:dyDescent="0.25">
      <c r="B1047906" s="33" t="s">
        <v>34</v>
      </c>
    </row>
    <row r="1047907" spans="2:2" ht="24" x14ac:dyDescent="0.25">
      <c r="B1047907" s="33" t="s">
        <v>35</v>
      </c>
    </row>
    <row r="1047908" spans="2:2" ht="24" x14ac:dyDescent="0.25">
      <c r="B1047908" s="33" t="s">
        <v>36</v>
      </c>
    </row>
    <row r="1047909" spans="2:2" x14ac:dyDescent="0.25">
      <c r="B1047909" s="33" t="s">
        <v>37</v>
      </c>
    </row>
    <row r="1047910" spans="2:2" x14ac:dyDescent="0.25">
      <c r="B1047910" s="33" t="s">
        <v>38</v>
      </c>
    </row>
    <row r="1047911" spans="2:2" x14ac:dyDescent="0.25">
      <c r="B1047911" s="33" t="s">
        <v>39</v>
      </c>
    </row>
    <row r="1047912" spans="2:2" x14ac:dyDescent="0.25">
      <c r="B1047912" s="33" t="s">
        <v>40</v>
      </c>
    </row>
    <row r="1047913" spans="2:2" x14ac:dyDescent="0.25">
      <c r="B1047913" s="33" t="s">
        <v>41</v>
      </c>
    </row>
  </sheetData>
  <sheetProtection formatCells="0" formatColumns="0" formatRows="0" autoFilter="0"/>
  <mergeCells count="135">
    <mergeCell ref="B2:C3"/>
    <mergeCell ref="D2:BR2"/>
    <mergeCell ref="D3:BR3"/>
    <mergeCell ref="B4:C4"/>
    <mergeCell ref="D4:R4"/>
    <mergeCell ref="S4:AR4"/>
    <mergeCell ref="AS4:BH4"/>
    <mergeCell ref="BI4:BR4"/>
    <mergeCell ref="B6:M6"/>
    <mergeCell ref="N6:AM6"/>
    <mergeCell ref="AN6:AT6"/>
    <mergeCell ref="AU6:BL6"/>
    <mergeCell ref="BM6:BP8"/>
    <mergeCell ref="B7:B9"/>
    <mergeCell ref="C7:C9"/>
    <mergeCell ref="D7:D9"/>
    <mergeCell ref="E7:E9"/>
    <mergeCell ref="AT7:AT9"/>
    <mergeCell ref="AU7:BA8"/>
    <mergeCell ref="F7:J7"/>
    <mergeCell ref="K7:L9"/>
    <mergeCell ref="M7:M9"/>
    <mergeCell ref="N7:AM7"/>
    <mergeCell ref="AN7:AN9"/>
    <mergeCell ref="F8:F9"/>
    <mergeCell ref="R10:R19"/>
    <mergeCell ref="S10:S19"/>
    <mergeCell ref="T10:T19"/>
    <mergeCell ref="G10:G19"/>
    <mergeCell ref="H10:H19"/>
    <mergeCell ref="I10:I19"/>
    <mergeCell ref="J10:J19"/>
    <mergeCell ref="M10:M19"/>
    <mergeCell ref="N10:N19"/>
    <mergeCell ref="B10:B29"/>
    <mergeCell ref="C10:C29"/>
    <mergeCell ref="D10:D19"/>
    <mergeCell ref="E10:E19"/>
    <mergeCell ref="F10:F19"/>
    <mergeCell ref="BQ8:BQ9"/>
    <mergeCell ref="AE10:AE19"/>
    <mergeCell ref="AF10:AF19"/>
    <mergeCell ref="U10:U19"/>
    <mergeCell ref="V10:V19"/>
    <mergeCell ref="W10:W19"/>
    <mergeCell ref="X10:X19"/>
    <mergeCell ref="Y10:Y19"/>
    <mergeCell ref="Z10:Z19"/>
    <mergeCell ref="BP10:BP19"/>
    <mergeCell ref="AC10:AC19"/>
    <mergeCell ref="AD10:AD19"/>
    <mergeCell ref="BQ10:BQ19"/>
    <mergeCell ref="U20:U29"/>
    <mergeCell ref="V20:V29"/>
    <mergeCell ref="W20:W29"/>
    <mergeCell ref="O10:O19"/>
    <mergeCell ref="P10:P19"/>
    <mergeCell ref="Q10:Q1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O7:AO9"/>
    <mergeCell ref="BQ6:BR7"/>
    <mergeCell ref="BR10:BR19"/>
    <mergeCell ref="D20:D29"/>
    <mergeCell ref="E20:E29"/>
    <mergeCell ref="F20:F29"/>
    <mergeCell ref="G20:G29"/>
    <mergeCell ref="H20:H29"/>
    <mergeCell ref="I20:I29"/>
    <mergeCell ref="J20:J29"/>
    <mergeCell ref="AM10:AM19"/>
    <mergeCell ref="BK10:BK19"/>
    <mergeCell ref="BL10:BL19"/>
    <mergeCell ref="BM10:BM19"/>
    <mergeCell ref="BN10:BN19"/>
    <mergeCell ref="BO10:BO19"/>
    <mergeCell ref="AG10:AG19"/>
    <mergeCell ref="AH10:AH19"/>
    <mergeCell ref="AI10:AI19"/>
    <mergeCell ref="AJ10:AJ19"/>
    <mergeCell ref="AK10:AK19"/>
    <mergeCell ref="AL10:AL19"/>
    <mergeCell ref="AA10:AA19"/>
    <mergeCell ref="AB10:AB19"/>
    <mergeCell ref="S20:S29"/>
    <mergeCell ref="T20:T29"/>
    <mergeCell ref="X20:X29"/>
    <mergeCell ref="M20:M29"/>
    <mergeCell ref="N20:N29"/>
    <mergeCell ref="O20:O29"/>
    <mergeCell ref="P20:P29"/>
    <mergeCell ref="Q20:Q29"/>
    <mergeCell ref="R20:R29"/>
    <mergeCell ref="BN20:BN29"/>
    <mergeCell ref="AE20:AE29"/>
    <mergeCell ref="AF20:AF29"/>
    <mergeCell ref="AG20:AG29"/>
    <mergeCell ref="AH20:AH29"/>
    <mergeCell ref="AI20:AI29"/>
    <mergeCell ref="AJ20:AJ29"/>
    <mergeCell ref="Y20:Y29"/>
    <mergeCell ref="Z20:Z29"/>
    <mergeCell ref="AA20:AA29"/>
    <mergeCell ref="AB20:AB29"/>
    <mergeCell ref="AC20:AC29"/>
    <mergeCell ref="AD20:AD29"/>
    <mergeCell ref="G8:G9"/>
    <mergeCell ref="H8:H9"/>
    <mergeCell ref="I8:I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67" priority="237" operator="containsText" text="No es Riesgo de Corrupción">
      <formula>NOT(ISERROR(SEARCH("No es Riesgo de Corrupción",J10)))</formula>
    </cfRule>
    <cfRule type="containsText" dxfId="66" priority="238" operator="containsText" text="Si es Riesgo de Corrupción">
      <formula>NOT(ISERROR(SEARCH("Si es Riesgo de Corrupción",J10)))</formula>
    </cfRule>
  </conditionalFormatting>
  <conditionalFormatting sqref="AL10:AL19">
    <cfRule type="containsText" dxfId="65" priority="233" operator="containsText" text="Extremo">
      <formula>NOT(ISERROR(SEARCH("Extremo",AL10)))</formula>
    </cfRule>
    <cfRule type="containsText" dxfId="64" priority="234" operator="containsText" text="Alto">
      <formula>NOT(ISERROR(SEARCH("Alto",AL10)))</formula>
    </cfRule>
    <cfRule type="containsText" dxfId="63" priority="235" operator="containsText" text="Moderado">
      <formula>NOT(ISERROR(SEARCH("Moderado",AL10)))</formula>
    </cfRule>
    <cfRule type="containsText" dxfId="62" priority="236" operator="containsText" text="Bajo">
      <formula>NOT(ISERROR(SEARCH("Bajo",AL10)))</formula>
    </cfRule>
  </conditionalFormatting>
  <conditionalFormatting sqref="BH10:BH19">
    <cfRule type="containsText" dxfId="61" priority="230" operator="containsText" text="FUERTE">
      <formula>NOT(ISERROR(SEARCH("FUERTE",BH10)))</formula>
    </cfRule>
    <cfRule type="containsText" dxfId="60" priority="231" operator="containsText" text="MODERADO">
      <formula>NOT(ISERROR(SEARCH("MODERADO",BH10)))</formula>
    </cfRule>
    <cfRule type="containsText" dxfId="59" priority="232" operator="containsText" text="DÉBIL">
      <formula>NOT(ISERROR(SEARCH("DÉBIL",BH10)))</formula>
    </cfRule>
  </conditionalFormatting>
  <conditionalFormatting sqref="AM10">
    <cfRule type="containsText" dxfId="58" priority="226" operator="containsText" text="Extremo">
      <formula>NOT(ISERROR(SEARCH("Extremo",AM10)))</formula>
    </cfRule>
    <cfRule type="containsText" dxfId="57" priority="227" operator="containsText" text="Alto">
      <formula>NOT(ISERROR(SEARCH("Alto",AM10)))</formula>
    </cfRule>
    <cfRule type="containsText" dxfId="56" priority="228" operator="containsText" text="Moderado">
      <formula>NOT(ISERROR(SEARCH("Moderado",AM10)))</formula>
    </cfRule>
    <cfRule type="containsText" dxfId="55" priority="229" operator="containsText" text="Bajo">
      <formula>NOT(ISERROR(SEARCH("Bajo",AM10)))</formula>
    </cfRule>
  </conditionalFormatting>
  <conditionalFormatting sqref="BP10:BP19">
    <cfRule type="containsText" dxfId="54" priority="222" operator="containsText" text="Extremo">
      <formula>NOT(ISERROR(SEARCH("Extremo",BP10)))</formula>
    </cfRule>
    <cfRule type="containsText" dxfId="53" priority="223" operator="containsText" text="Alto">
      <formula>NOT(ISERROR(SEARCH("Alto",BP10)))</formula>
    </cfRule>
    <cfRule type="containsText" dxfId="52" priority="224" operator="containsText" text="Moderado">
      <formula>NOT(ISERROR(SEARCH("Moderado",BP10)))</formula>
    </cfRule>
    <cfRule type="containsText" dxfId="51" priority="225" operator="containsText" text="Bajo">
      <formula>NOT(ISERROR(SEARCH("Bajo",BP10)))</formula>
    </cfRule>
  </conditionalFormatting>
  <conditionalFormatting sqref="J20">
    <cfRule type="containsText" dxfId="50" priority="67" operator="containsText" text="No es Riesgo de Corrupción">
      <formula>NOT(ISERROR(SEARCH("No es Riesgo de Corrupción",J20)))</formula>
    </cfRule>
    <cfRule type="containsText" dxfId="49" priority="68" operator="containsText" text="Si es Riesgo de Corrupción">
      <formula>NOT(ISERROR(SEARCH("Si es Riesgo de Corrupción",J20)))</formula>
    </cfRule>
  </conditionalFormatting>
  <conditionalFormatting sqref="AL20:AL29">
    <cfRule type="containsText" dxfId="48" priority="63" operator="containsText" text="Extremo">
      <formula>NOT(ISERROR(SEARCH("Extremo",AL20)))</formula>
    </cfRule>
    <cfRule type="containsText" dxfId="47" priority="64" operator="containsText" text="Alto">
      <formula>NOT(ISERROR(SEARCH("Alto",AL20)))</formula>
    </cfRule>
    <cfRule type="containsText" dxfId="46" priority="65" operator="containsText" text="Moderado">
      <formula>NOT(ISERROR(SEARCH("Moderado",AL20)))</formula>
    </cfRule>
    <cfRule type="containsText" dxfId="45" priority="66" operator="containsText" text="Bajo">
      <formula>NOT(ISERROR(SEARCH("Bajo",AL20)))</formula>
    </cfRule>
  </conditionalFormatting>
  <conditionalFormatting sqref="BH20:BH29">
    <cfRule type="containsText" dxfId="44" priority="60" operator="containsText" text="FUERTE">
      <formula>NOT(ISERROR(SEARCH("FUERTE",BH20)))</formula>
    </cfRule>
    <cfRule type="containsText" dxfId="43" priority="61" operator="containsText" text="MODERADO">
      <formula>NOT(ISERROR(SEARCH("MODERADO",BH20)))</formula>
    </cfRule>
    <cfRule type="containsText" dxfId="42" priority="62" operator="containsText" text="DÉBIL">
      <formula>NOT(ISERROR(SEARCH("DÉBIL",BH20)))</formula>
    </cfRule>
  </conditionalFormatting>
  <conditionalFormatting sqref="AM20">
    <cfRule type="containsText" dxfId="41" priority="56" operator="containsText" text="Extremo">
      <formula>NOT(ISERROR(SEARCH("Extremo",AM20)))</formula>
    </cfRule>
    <cfRule type="containsText" dxfId="40" priority="57" operator="containsText" text="Alto">
      <formula>NOT(ISERROR(SEARCH("Alto",AM20)))</formula>
    </cfRule>
    <cfRule type="containsText" dxfId="39" priority="58" operator="containsText" text="Moderado">
      <formula>NOT(ISERROR(SEARCH("Moderado",AM20)))</formula>
    </cfRule>
    <cfRule type="containsText" dxfId="38" priority="59" operator="containsText" text="Bajo">
      <formula>NOT(ISERROR(SEARCH("Bajo",AM20)))</formula>
    </cfRule>
  </conditionalFormatting>
  <conditionalFormatting sqref="BP20:BP29">
    <cfRule type="containsText" dxfId="37" priority="52" operator="containsText" text="Extremo">
      <formula>NOT(ISERROR(SEARCH("Extremo",BP20)))</formula>
    </cfRule>
    <cfRule type="containsText" dxfId="36" priority="53" operator="containsText" text="Alto">
      <formula>NOT(ISERROR(SEARCH("Alto",BP20)))</formula>
    </cfRule>
    <cfRule type="containsText" dxfId="35" priority="54" operator="containsText" text="Moderado">
      <formula>NOT(ISERROR(SEARCH("Moderado",BP20)))</formula>
    </cfRule>
    <cfRule type="containsText" dxfId="34" priority="55" operator="containsText" text="Bajo">
      <formula>NOT(ISERROR(SEARCH("Bajo",BP20)))</formula>
    </cfRule>
  </conditionalFormatting>
  <dataValidations count="13">
    <dataValidation type="list" allowBlank="1" showInputMessage="1" showErrorMessage="1" sqref="B10" xr:uid="{0E479A9D-7B80-44EE-A1FD-29AF00A4131A}">
      <formula1>$B$1047881:$B$1047913</formula1>
    </dataValidation>
    <dataValidation type="list" allowBlank="1" showInputMessage="1" showErrorMessage="1" sqref="F10:I10 F20:I20 Q10:AI29" xr:uid="{E50C50D2-4096-4DEF-BA82-A00927C94585}">
      <formula1>"SI,NO"</formula1>
    </dataValidation>
    <dataValidation type="list" allowBlank="1" showInputMessage="1" showErrorMessage="1" sqref="N10 N20" xr:uid="{17B316F4-7845-4B8B-8956-E2F27148A9AB}">
      <formula1>"-,1,2,3,4,5"</formula1>
    </dataValidation>
    <dataValidation type="list" allowBlank="1" showInputMessage="1" showErrorMessage="1" sqref="AQ10:AQ29" xr:uid="{20DF7102-795B-40D0-881F-E569ED235FB0}">
      <formula1>"Por Tramite, Diario, Semanal, Quincenal, Mensual, Bimestral, Trimestral, Semestral"</formula1>
    </dataValidation>
    <dataValidation type="list" allowBlank="1" showInputMessage="1" showErrorMessage="1" sqref="AU10:AU29" xr:uid="{8F506EEA-A30E-40A8-BA3F-D7ACBE31683C}">
      <formula1>"Asignado,No Asignado"</formula1>
    </dataValidation>
    <dataValidation type="list" allowBlank="1" showInputMessage="1" showErrorMessage="1" sqref="AV10:AV29" xr:uid="{32BFB446-2947-4F5E-A8B2-A1DF76174D27}">
      <formula1>"Adecuado,Inadecuado"</formula1>
    </dataValidation>
    <dataValidation type="list" allowBlank="1" showInputMessage="1" showErrorMessage="1" sqref="AW10:AW29" xr:uid="{EB5FC794-CFE1-4F15-A525-9F076E096D8D}">
      <formula1>"Oportuna,Inoportuna"</formula1>
    </dataValidation>
    <dataValidation type="list" allowBlank="1" showInputMessage="1" showErrorMessage="1" sqref="AX10:AX29" xr:uid="{21E64D79-5689-4A5C-9B00-53C223A89FD8}">
      <formula1>"Prevenir,Detectar,No es un control"</formula1>
    </dataValidation>
    <dataValidation type="list" allowBlank="1" showInputMessage="1" showErrorMessage="1" sqref="AY10:AY29" xr:uid="{5A6E75EB-F4E5-4823-AD9B-2E0CB39440C5}">
      <formula1>"Confiable,No confiable"</formula1>
    </dataValidation>
    <dataValidation type="list" allowBlank="1" showInputMessage="1" showErrorMessage="1" sqref="AZ10:AZ29" xr:uid="{9B517606-D0DF-4882-93DE-0655C5BD1CA7}">
      <formula1>"Se investigan y resuelven oportunamente,No se investigan y resuelven oportunamente."</formula1>
    </dataValidation>
    <dataValidation type="list" allowBlank="1" showInputMessage="1" showErrorMessage="1" sqref="BA10:BA29" xr:uid="{C2BE3603-DFA2-49E1-9E04-45B8AE3289ED}">
      <formula1>"Completa,Incompleta,No existe"</formula1>
    </dataValidation>
    <dataValidation type="list" allowBlank="1" showInputMessage="1" showErrorMessage="1" sqref="BE10:BE29" xr:uid="{29F7FC26-B791-4A37-B64D-E29DE6CB5F7F}">
      <formula1>"Fuerte,Moderado,Débil"</formula1>
    </dataValidation>
    <dataValidation type="list" allowBlank="1" showInputMessage="1" showErrorMessage="1" sqref="AT10:AT29" xr:uid="{74440061-65EA-49E1-AB87-CABBB021504F}">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3A8A6C2F-1A31-456F-B70E-3633117BE4A0}">
          <x14:formula1>
            <xm:f>Hoja2!$A$1:$A$4</xm:f>
          </x14:formula1>
          <xm:sqref>AM10:AM29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9158D-E4E3-49DE-B01C-7371FA889114}">
  <sheetPr>
    <tabColor theme="9" tint="-0.249977111117893"/>
    <pageSetUpPr fitToPage="1"/>
  </sheetPr>
  <dimension ref="A1:BR1047903"/>
  <sheetViews>
    <sheetView zoomScale="60" zoomScaleNormal="60" zoomScaleSheetLayoutView="50" zoomScalePageLayoutView="30" workbookViewId="0">
      <selection activeCell="B10" sqref="B10:B19"/>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7" t="s">
        <v>64</v>
      </c>
      <c r="AV9" s="37" t="s">
        <v>65</v>
      </c>
      <c r="AW9" s="37">
        <v>2</v>
      </c>
      <c r="AX9" s="37">
        <v>3</v>
      </c>
      <c r="AY9" s="37">
        <v>4</v>
      </c>
      <c r="AZ9" s="37">
        <v>5</v>
      </c>
      <c r="BA9" s="37">
        <v>6</v>
      </c>
      <c r="BB9" s="229"/>
      <c r="BC9" s="230"/>
      <c r="BD9" s="8"/>
      <c r="BE9" s="229"/>
      <c r="BF9" s="230"/>
      <c r="BG9" s="8"/>
      <c r="BH9" s="229"/>
      <c r="BI9" s="230"/>
      <c r="BJ9" s="229"/>
      <c r="BK9" s="216"/>
      <c r="BL9" s="216"/>
      <c r="BM9" s="238" t="s">
        <v>5</v>
      </c>
      <c r="BN9" s="239"/>
      <c r="BO9" s="9" t="s">
        <v>6</v>
      </c>
      <c r="BP9" s="9" t="s">
        <v>7</v>
      </c>
      <c r="BQ9" s="289"/>
      <c r="BR9" s="237"/>
    </row>
    <row r="10" spans="1:70" ht="153" x14ac:dyDescent="0.25">
      <c r="A10" s="20"/>
      <c r="B10" s="303" t="s">
        <v>36</v>
      </c>
      <c r="C10" s="300" t="s">
        <v>150</v>
      </c>
      <c r="D10" s="306" t="s">
        <v>444</v>
      </c>
      <c r="E10" s="306" t="s">
        <v>400</v>
      </c>
      <c r="F10" s="300" t="s">
        <v>89</v>
      </c>
      <c r="G10" s="300" t="s">
        <v>89</v>
      </c>
      <c r="H10" s="308" t="s">
        <v>89</v>
      </c>
      <c r="I10" s="300" t="s">
        <v>89</v>
      </c>
      <c r="J10" s="311" t="str">
        <f t="shared" ref="J10" si="0">IF(AND((F10="SI"),(G10="SI"),(H10="SI"),(I10="SI")),"Si es Riesgo de Corrupción","No es Riesgo de Corrupción")</f>
        <v>Si es Riesgo de Corrupción</v>
      </c>
      <c r="K10" s="21">
        <v>1</v>
      </c>
      <c r="L10" s="22" t="s">
        <v>445</v>
      </c>
      <c r="M10" s="314" t="s">
        <v>151</v>
      </c>
      <c r="N10" s="316">
        <v>1</v>
      </c>
      <c r="O10" s="318" t="str">
        <f t="shared" ref="O10" si="1">IF(N10=1,"Rara vez",IF(N10=2,"Improbable",IF(N10=3,"Posible",IF(N10=4,"Probable",IF(N10=5,"Casi seguro","← 
Definir el nivel de probabilidad")))))</f>
        <v>Rara vez</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00" t="s">
        <v>89</v>
      </c>
      <c r="R10" s="300" t="s">
        <v>89</v>
      </c>
      <c r="S10" s="300" t="s">
        <v>89</v>
      </c>
      <c r="T10" s="300" t="s">
        <v>89</v>
      </c>
      <c r="U10" s="300" t="s">
        <v>89</v>
      </c>
      <c r="V10" s="300" t="s">
        <v>89</v>
      </c>
      <c r="W10" s="300" t="s">
        <v>89</v>
      </c>
      <c r="X10" s="300" t="s">
        <v>96</v>
      </c>
      <c r="Y10" s="300" t="s">
        <v>89</v>
      </c>
      <c r="Z10" s="300" t="s">
        <v>89</v>
      </c>
      <c r="AA10" s="300" t="s">
        <v>89</v>
      </c>
      <c r="AB10" s="300" t="s">
        <v>89</v>
      </c>
      <c r="AC10" s="300" t="s">
        <v>89</v>
      </c>
      <c r="AD10" s="300" t="s">
        <v>89</v>
      </c>
      <c r="AE10" s="300" t="s">
        <v>89</v>
      </c>
      <c r="AF10" s="300" t="s">
        <v>89</v>
      </c>
      <c r="AG10" s="300" t="s">
        <v>89</v>
      </c>
      <c r="AH10" s="300" t="s">
        <v>89</v>
      </c>
      <c r="AI10" s="300" t="s">
        <v>96</v>
      </c>
      <c r="AJ10" s="326" t="str">
        <f t="shared" ref="AJ10" si="3">IF(AF10="SI","Impacto Catastrófico por lesoines o perdida de vidas humanas",(COUNTIF(Q10:AE19,"SI")+COUNTIF(AG10:AI19,"SI")))</f>
        <v>Impacto Catastrófico por lesoines o perdida de vidas humanas</v>
      </c>
      <c r="AK10" s="318" t="str">
        <f t="shared" ref="AK10" si="4">IF(AJ10=0,"",IF(AND(AJ10&gt;0,AJ10&lt;=5),"Moderado",IF(AND(AJ10&gt;5,AJ10&lt;=11),"Mayor","Catastrófico")))</f>
        <v>Catastrófico</v>
      </c>
      <c r="AL10" s="328" t="str">
        <f t="shared" ref="AL10" si="5">IF(AND(O10="Rara Vez",AK10="Moderado"),"Moderado",IF(AND(O10="Rara Vez",AK10="Mayor"),"Alto",IF(AND(O10="Improbable",AK10="Moderado"),"Moderado",IF(AND(O10="Improbable",AK10="Mayor"),"Alto",IF(AND(O10="Posible",AK10="Moderado"),"Alto",IF(AND(O10="Probable",AK10="Moderado"),"Alto","Extremo"))))))</f>
        <v>Extremo</v>
      </c>
      <c r="AM10" s="331" t="s">
        <v>81</v>
      </c>
      <c r="AN10" s="23">
        <v>1</v>
      </c>
      <c r="AO10" s="22" t="s">
        <v>510</v>
      </c>
      <c r="AP10" s="10" t="s">
        <v>511</v>
      </c>
      <c r="AQ10" s="10" t="s">
        <v>133</v>
      </c>
      <c r="AR10" s="10" t="s">
        <v>512</v>
      </c>
      <c r="AS10" s="10" t="s">
        <v>513</v>
      </c>
      <c r="AT10" s="10" t="s">
        <v>102</v>
      </c>
      <c r="AU10" s="10" t="s">
        <v>103</v>
      </c>
      <c r="AV10" s="10" t="s">
        <v>104</v>
      </c>
      <c r="AW10" s="10" t="s">
        <v>105</v>
      </c>
      <c r="AX10" s="10" t="s">
        <v>112</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334" t="str">
        <f t="shared" ref="BK10" si="12">IF(AVERAGE(BI10:BI19)=100,"FUERTE",IF(AND(AVERAGE(BI10:BI19)&lt;=99,AVERAGE(BI10:BI19)&gt;=50),"MODERADA",IF(AVERAGE(BI10:BI19)&lt;50,"DÉBIL",0)))</f>
        <v>FUERTE</v>
      </c>
      <c r="BL10" s="334" t="str">
        <f t="shared" ref="BL10" si="13">IFERROR(IF(BK10="DÉBIL","NO DISMINUYE",IF(AVERAGEIF(AT10:AT19,"Preventivo",BI10:BI19)&gt;=50,"DIRECTAMENTE","NO DISMINUYE")),"NO DISMINUYE")</f>
        <v>NO DISMINUYE</v>
      </c>
      <c r="BM10" s="323">
        <f t="shared" ref="BM10" si="14">IF(N10=1,1,IF(AND(N10=2,BK10="FUERTE",BL10="DIRECTAMENTE"),N10-1,IF(AND(N10&gt;2,BK10="FUERTE",BL10="DIRECTAMENTE"),N10-2,IF(AND(N10&gt;=2,BK10="MODERADA",BL10="DIRECTAMENTE"),N10-1,N10))))</f>
        <v>1</v>
      </c>
      <c r="BN10" s="318" t="str">
        <f t="shared" ref="BN10" si="15">IF(BM10=1,"Rara vez",IF(BM10=2,"Improbable",IF(BM10=3,"Posible",IF(BM10=4,"Probable",IF(BM10=5,"Casi Seguro",0)))))</f>
        <v>Rara vez</v>
      </c>
      <c r="BO10" s="318" t="str">
        <f t="shared" ref="BO10" si="16">AK10</f>
        <v>Catastrófico</v>
      </c>
      <c r="BP10" s="328" t="str">
        <f t="shared" ref="BP10" si="17">IF(AND(BN10="Rara Vez",BO10="Moderado"),"Moderado",IF(AND(BN10="Rara Vez",BO10="Mayor"),"Alto",IF(AND(BN10="Improbable",BO10="Moderado"),"Moderado",IF(AND(BN10="Improbable",BO10="Mayor"),"Alto",IF(AND(BN10="Posible",BO10="Moderado"),"Alto",IF(AND(BN10="Probable",BO10="Moderado"),"Alto","Extremo"))))))</f>
        <v>Extremo</v>
      </c>
      <c r="BQ10" s="300" t="s">
        <v>514</v>
      </c>
      <c r="BR10" s="336"/>
    </row>
    <row r="11" spans="1:70" ht="12.75" x14ac:dyDescent="0.25">
      <c r="A11" s="20"/>
      <c r="B11" s="304"/>
      <c r="C11" s="301"/>
      <c r="D11" s="306"/>
      <c r="E11" s="306"/>
      <c r="F11" s="301"/>
      <c r="G11" s="301"/>
      <c r="H11" s="309"/>
      <c r="I11" s="301"/>
      <c r="J11" s="312"/>
      <c r="K11" s="24">
        <v>2</v>
      </c>
      <c r="L11" s="25"/>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334"/>
      <c r="BL11" s="334"/>
      <c r="BM11" s="324"/>
      <c r="BN11" s="318"/>
      <c r="BO11" s="318"/>
      <c r="BP11" s="329"/>
      <c r="BQ11" s="301"/>
      <c r="BR11" s="337"/>
    </row>
    <row r="12" spans="1:70" ht="23.25" customHeight="1" x14ac:dyDescent="0.25">
      <c r="A12" s="20"/>
      <c r="B12" s="304"/>
      <c r="C12" s="301"/>
      <c r="D12" s="306"/>
      <c r="E12" s="306"/>
      <c r="F12" s="301"/>
      <c r="G12" s="301"/>
      <c r="H12" s="309"/>
      <c r="I12" s="301"/>
      <c r="J12" s="312"/>
      <c r="K12" s="27">
        <v>3</v>
      </c>
      <c r="L12" s="28" t="s">
        <v>47</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334"/>
      <c r="BL12" s="334"/>
      <c r="BM12" s="324"/>
      <c r="BN12" s="318"/>
      <c r="BO12" s="318"/>
      <c r="BP12" s="329"/>
      <c r="BQ12" s="301"/>
      <c r="BR12" s="337"/>
    </row>
    <row r="13" spans="1:70" ht="23.25" customHeight="1" x14ac:dyDescent="0.25">
      <c r="A13" s="20"/>
      <c r="B13" s="304"/>
      <c r="C13" s="301"/>
      <c r="D13" s="306"/>
      <c r="E13" s="306"/>
      <c r="F13" s="301"/>
      <c r="G13" s="301"/>
      <c r="H13" s="309"/>
      <c r="I13" s="301"/>
      <c r="J13" s="312"/>
      <c r="K13" s="24">
        <v>4</v>
      </c>
      <c r="L13" s="25" t="s">
        <v>47</v>
      </c>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334"/>
      <c r="BL13" s="334"/>
      <c r="BM13" s="324"/>
      <c r="BN13" s="318"/>
      <c r="BO13" s="318"/>
      <c r="BP13" s="329"/>
      <c r="BQ13" s="301"/>
      <c r="BR13" s="337"/>
    </row>
    <row r="14" spans="1:70" ht="23.25" customHeight="1" x14ac:dyDescent="0.25">
      <c r="A14" s="20"/>
      <c r="B14" s="304"/>
      <c r="C14" s="301"/>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04"/>
      <c r="C15" s="301"/>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04"/>
      <c r="C16" s="301"/>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04"/>
      <c r="C17" s="301"/>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04"/>
      <c r="C18" s="301"/>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05"/>
      <c r="C19" s="302"/>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335"/>
      <c r="BL19" s="335"/>
      <c r="BM19" s="325"/>
      <c r="BN19" s="319"/>
      <c r="BO19" s="319"/>
      <c r="BP19" s="330"/>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AS7:AS9"/>
    <mergeCell ref="AT7:AT9"/>
    <mergeCell ref="AU7:BA8"/>
    <mergeCell ref="BQ8:BQ9"/>
    <mergeCell ref="K7:L9"/>
    <mergeCell ref="M7:M9"/>
    <mergeCell ref="N7:AM7"/>
    <mergeCell ref="AN7:AN9"/>
    <mergeCell ref="AQ7:AQ9"/>
    <mergeCell ref="N6:AM6"/>
    <mergeCell ref="AN6:AT6"/>
    <mergeCell ref="AU6:BL6"/>
    <mergeCell ref="BM6:BP8"/>
    <mergeCell ref="AO7:AO9"/>
    <mergeCell ref="BQ6:BR7"/>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N10:N19"/>
    <mergeCell ref="B10:B19"/>
    <mergeCell ref="C10:C19"/>
    <mergeCell ref="D10:D19"/>
    <mergeCell ref="E10:E19"/>
    <mergeCell ref="F10:F19"/>
    <mergeCell ref="G10:G19"/>
    <mergeCell ref="H10:H19"/>
    <mergeCell ref="I10:I19"/>
    <mergeCell ref="J10:J19"/>
    <mergeCell ref="M10:M19"/>
    <mergeCell ref="Z10:Z19"/>
    <mergeCell ref="O10:O19"/>
    <mergeCell ref="P10:P19"/>
    <mergeCell ref="Q10:Q19"/>
    <mergeCell ref="R10:R19"/>
    <mergeCell ref="S10:S19"/>
    <mergeCell ref="T10:T19"/>
    <mergeCell ref="U10:U19"/>
    <mergeCell ref="V10:V19"/>
    <mergeCell ref="W10:W19"/>
    <mergeCell ref="X10:X19"/>
    <mergeCell ref="Y10:Y19"/>
    <mergeCell ref="AL10:AL19"/>
    <mergeCell ref="AA10:AA19"/>
    <mergeCell ref="AB10:AB19"/>
    <mergeCell ref="AC10:AC19"/>
    <mergeCell ref="AD10:AD19"/>
    <mergeCell ref="AE10:AE19"/>
    <mergeCell ref="AF10:AF19"/>
    <mergeCell ref="AG10:AG19"/>
    <mergeCell ref="AH10:AH19"/>
    <mergeCell ref="AI10:AI19"/>
    <mergeCell ref="AJ10:AJ19"/>
    <mergeCell ref="AK10:AK19"/>
    <mergeCell ref="BP10:BP19"/>
    <mergeCell ref="BQ10:BQ19"/>
    <mergeCell ref="BR10:BR19"/>
    <mergeCell ref="AM10:AM19"/>
    <mergeCell ref="BK10:BK19"/>
    <mergeCell ref="BL10:BL19"/>
    <mergeCell ref="BM10:BM19"/>
    <mergeCell ref="BN10:BN19"/>
    <mergeCell ref="BO10:BO19"/>
  </mergeCells>
  <conditionalFormatting sqref="J10">
    <cfRule type="containsText" dxfId="33" priority="220" operator="containsText" text="No es Riesgo de Corrupción">
      <formula>NOT(ISERROR(SEARCH("No es Riesgo de Corrupción",J10)))</formula>
    </cfRule>
    <cfRule type="containsText" dxfId="32" priority="221" operator="containsText" text="Si es Riesgo de Corrupción">
      <formula>NOT(ISERROR(SEARCH("Si es Riesgo de Corrupción",J10)))</formula>
    </cfRule>
  </conditionalFormatting>
  <conditionalFormatting sqref="AL10:AL19">
    <cfRule type="containsText" dxfId="31" priority="216" operator="containsText" text="Extremo">
      <formula>NOT(ISERROR(SEARCH("Extremo",AL10)))</formula>
    </cfRule>
    <cfRule type="containsText" dxfId="30" priority="217" operator="containsText" text="Alto">
      <formula>NOT(ISERROR(SEARCH("Alto",AL10)))</formula>
    </cfRule>
    <cfRule type="containsText" dxfId="29" priority="218" operator="containsText" text="Moderado">
      <formula>NOT(ISERROR(SEARCH("Moderado",AL10)))</formula>
    </cfRule>
    <cfRule type="containsText" dxfId="28" priority="219" operator="containsText" text="Bajo">
      <formula>NOT(ISERROR(SEARCH("Bajo",AL10)))</formula>
    </cfRule>
  </conditionalFormatting>
  <conditionalFormatting sqref="BH10:BH19">
    <cfRule type="containsText" dxfId="27" priority="213" operator="containsText" text="FUERTE">
      <formula>NOT(ISERROR(SEARCH("FUERTE",BH10)))</formula>
    </cfRule>
    <cfRule type="containsText" dxfId="26" priority="214" operator="containsText" text="MODERADO">
      <formula>NOT(ISERROR(SEARCH("MODERADO",BH10)))</formula>
    </cfRule>
    <cfRule type="containsText" dxfId="25" priority="215" operator="containsText" text="DÉBIL">
      <formula>NOT(ISERROR(SEARCH("DÉBIL",BH10)))</formula>
    </cfRule>
  </conditionalFormatting>
  <conditionalFormatting sqref="AM10">
    <cfRule type="containsText" dxfId="24" priority="209" operator="containsText" text="Extremo">
      <formula>NOT(ISERROR(SEARCH("Extremo",AM10)))</formula>
    </cfRule>
    <cfRule type="containsText" dxfId="23" priority="210" operator="containsText" text="Alto">
      <formula>NOT(ISERROR(SEARCH("Alto",AM10)))</formula>
    </cfRule>
    <cfRule type="containsText" dxfId="22" priority="211" operator="containsText" text="Moderado">
      <formula>NOT(ISERROR(SEARCH("Moderado",AM10)))</formula>
    </cfRule>
    <cfRule type="containsText" dxfId="21" priority="212" operator="containsText" text="Bajo">
      <formula>NOT(ISERROR(SEARCH("Bajo",AM10)))</formula>
    </cfRule>
  </conditionalFormatting>
  <conditionalFormatting sqref="BP10:BP19">
    <cfRule type="containsText" dxfId="20" priority="205" operator="containsText" text="Extremo">
      <formula>NOT(ISERROR(SEARCH("Extremo",BP10)))</formula>
    </cfRule>
    <cfRule type="containsText" dxfId="19" priority="206" operator="containsText" text="Alto">
      <formula>NOT(ISERROR(SEARCH("Alto",BP10)))</formula>
    </cfRule>
    <cfRule type="containsText" dxfId="18" priority="207" operator="containsText" text="Moderado">
      <formula>NOT(ISERROR(SEARCH("Moderado",BP10)))</formula>
    </cfRule>
    <cfRule type="containsText" dxfId="17" priority="208" operator="containsText" text="Bajo">
      <formula>NOT(ISERROR(SEARCH("Bajo",BP10)))</formula>
    </cfRule>
  </conditionalFormatting>
  <dataValidations count="13">
    <dataValidation type="list" allowBlank="1" showInputMessage="1" showErrorMessage="1" sqref="N10" xr:uid="{FD66BEDF-65C6-4D79-B9EA-8D46D7AB978C}">
      <formula1>"-,1,2,3,4,5"</formula1>
    </dataValidation>
    <dataValidation type="list" allowBlank="1" showInputMessage="1" showErrorMessage="1" sqref="F10:I10 Q10:AI19" xr:uid="{0891A40C-5C54-4609-81B6-34CD036A2A8F}">
      <formula1>"SI,NO"</formula1>
    </dataValidation>
    <dataValidation type="list" allowBlank="1" showInputMessage="1" showErrorMessage="1" sqref="B10" xr:uid="{03A64F50-069A-4B44-B22E-E6CDEC480BEA}">
      <formula1>$B$1047871:$B$1047903</formula1>
    </dataValidation>
    <dataValidation type="list" allowBlank="1" showInputMessage="1" showErrorMessage="1" sqref="AT10:AT19" xr:uid="{0841817A-B9A8-4170-93E1-122F487FD2D4}">
      <formula1>"Preventivo,Detectivo"</formula1>
    </dataValidation>
    <dataValidation type="list" allowBlank="1" showInputMessage="1" showErrorMessage="1" sqref="BE10:BE19" xr:uid="{18CFC716-09BB-4371-AA8D-7407BAA66E57}">
      <formula1>"Fuerte,Moderado,Débil"</formula1>
    </dataValidation>
    <dataValidation type="list" allowBlank="1" showInputMessage="1" showErrorMessage="1" sqref="BA10:BA19" xr:uid="{991E171A-28D4-4438-8F5E-624B2F250D2E}">
      <formula1>"Completa,Incompleta,No existe"</formula1>
    </dataValidation>
    <dataValidation type="list" allowBlank="1" showInputMessage="1" showErrorMessage="1" sqref="AZ10:AZ19" xr:uid="{296212C3-21D8-47E5-B552-29BD4808226B}">
      <formula1>"Se investigan y resuelven oportunamente,No se investigan y resuelven oportunamente."</formula1>
    </dataValidation>
    <dataValidation type="list" allowBlank="1" showInputMessage="1" showErrorMessage="1" sqref="AY10:AY19" xr:uid="{313F599A-E14F-497A-8FBC-3E86AD91EF51}">
      <formula1>"Confiable,No confiable"</formula1>
    </dataValidation>
    <dataValidation type="list" allowBlank="1" showInputMessage="1" showErrorMessage="1" sqref="AX10:AX19" xr:uid="{7E989316-A0CC-4BDB-944A-72D2661A62B4}">
      <formula1>"Prevenir,Detectar,No es un control"</formula1>
    </dataValidation>
    <dataValidation type="list" allowBlank="1" showInputMessage="1" showErrorMessage="1" sqref="AW10:AW19" xr:uid="{16587C1F-2510-4FC0-B783-0519AC19B458}">
      <formula1>"Oportuna,Inoportuna"</formula1>
    </dataValidation>
    <dataValidation type="list" allowBlank="1" showInputMessage="1" showErrorMessage="1" sqref="AV10:AV19" xr:uid="{F511CC57-1DB9-445F-977C-B53032CA6457}">
      <formula1>"Adecuado,Inadecuado"</formula1>
    </dataValidation>
    <dataValidation type="list" allowBlank="1" showInputMessage="1" showErrorMessage="1" sqref="AU10:AU19" xr:uid="{B3662454-4BD8-47DD-865D-E469307EFCC2}">
      <formula1>"Asignado,No Asignado"</formula1>
    </dataValidation>
    <dataValidation type="list" allowBlank="1" showInputMessage="1" showErrorMessage="1" sqref="AQ10:AQ19" xr:uid="{204AEC0F-2A7E-42ED-8F2C-A3C30548C797}">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33C3869C-8F43-41BD-87BE-4F16F4D505B3}">
          <x14:formula1>
            <xm:f>Hoja2!$A$1:$A$4</xm:f>
          </x14:formula1>
          <xm:sqref>AM10:AM19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9A48-C022-4182-8FC6-F902321FE25E}">
  <sheetPr>
    <tabColor rgb="FF7030A0"/>
    <pageSetUpPr fitToPage="1"/>
  </sheetPr>
  <dimension ref="A1:BR1047903"/>
  <sheetViews>
    <sheetView zoomScale="60" zoomScaleNormal="60" zoomScaleSheetLayoutView="50" zoomScalePageLayoutView="30" workbookViewId="0">
      <selection activeCell="H21" sqref="H21"/>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8" customFormat="1" ht="30" customHeight="1" thickTop="1" x14ac:dyDescent="0.25">
      <c r="B2" s="346"/>
      <c r="C2" s="347"/>
      <c r="D2" s="350" t="s">
        <v>55</v>
      </c>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2"/>
    </row>
    <row r="3" spans="1:70" s="88" customFormat="1" ht="92.25" customHeight="1" x14ac:dyDescent="0.25">
      <c r="B3" s="348"/>
      <c r="C3" s="349"/>
      <c r="D3" s="353" t="s">
        <v>59</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5"/>
    </row>
    <row r="4" spans="1:70" s="127" customFormat="1" ht="30" customHeight="1" thickBot="1" x14ac:dyDescent="0.3">
      <c r="B4" s="356" t="s">
        <v>60</v>
      </c>
      <c r="C4" s="357"/>
      <c r="D4" s="358" t="s">
        <v>75</v>
      </c>
      <c r="E4" s="359"/>
      <c r="F4" s="359"/>
      <c r="G4" s="359"/>
      <c r="H4" s="359"/>
      <c r="I4" s="359"/>
      <c r="J4" s="359"/>
      <c r="K4" s="359"/>
      <c r="L4" s="359"/>
      <c r="M4" s="359"/>
      <c r="N4" s="359"/>
      <c r="O4" s="359"/>
      <c r="P4" s="359"/>
      <c r="Q4" s="359"/>
      <c r="R4" s="360"/>
      <c r="S4" s="359" t="s">
        <v>76</v>
      </c>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60"/>
      <c r="AS4" s="361" t="s">
        <v>77</v>
      </c>
      <c r="AT4" s="362"/>
      <c r="AU4" s="362"/>
      <c r="AV4" s="362"/>
      <c r="AW4" s="362"/>
      <c r="AX4" s="362"/>
      <c r="AY4" s="362"/>
      <c r="AZ4" s="362"/>
      <c r="BA4" s="362"/>
      <c r="BB4" s="362"/>
      <c r="BC4" s="362"/>
      <c r="BD4" s="362"/>
      <c r="BE4" s="362"/>
      <c r="BF4" s="362"/>
      <c r="BG4" s="362"/>
      <c r="BH4" s="363"/>
      <c r="BI4" s="361" t="s">
        <v>78</v>
      </c>
      <c r="BJ4" s="362"/>
      <c r="BK4" s="362"/>
      <c r="BL4" s="362"/>
      <c r="BM4" s="362"/>
      <c r="BN4" s="362"/>
      <c r="BO4" s="362"/>
      <c r="BP4" s="362"/>
      <c r="BQ4" s="362"/>
      <c r="BR4" s="364"/>
    </row>
    <row r="5" spans="1:70" ht="16.5" thickTop="1" thickBot="1" x14ac:dyDescent="0.3">
      <c r="S5" s="4"/>
    </row>
    <row r="6" spans="1:70" s="3" customFormat="1" ht="21" customHeight="1" x14ac:dyDescent="0.25">
      <c r="B6" s="176" t="s">
        <v>0</v>
      </c>
      <c r="C6" s="177"/>
      <c r="D6" s="177"/>
      <c r="E6" s="177"/>
      <c r="F6" s="177"/>
      <c r="G6" s="177"/>
      <c r="H6" s="177"/>
      <c r="I6" s="177"/>
      <c r="J6" s="177"/>
      <c r="K6" s="177"/>
      <c r="L6" s="177"/>
      <c r="M6" s="178"/>
      <c r="N6" s="179" t="s">
        <v>1</v>
      </c>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AN6" s="182" t="s">
        <v>461</v>
      </c>
      <c r="AO6" s="183"/>
      <c r="AP6" s="183"/>
      <c r="AQ6" s="183"/>
      <c r="AR6" s="183"/>
      <c r="AS6" s="183"/>
      <c r="AT6" s="183"/>
      <c r="AU6" s="184" t="s">
        <v>69</v>
      </c>
      <c r="AV6" s="183"/>
      <c r="AW6" s="183"/>
      <c r="AX6" s="183"/>
      <c r="AY6" s="183"/>
      <c r="AZ6" s="183"/>
      <c r="BA6" s="183"/>
      <c r="BB6" s="183"/>
      <c r="BC6" s="183"/>
      <c r="BD6" s="183"/>
      <c r="BE6" s="183"/>
      <c r="BF6" s="183"/>
      <c r="BG6" s="183"/>
      <c r="BH6" s="183"/>
      <c r="BI6" s="183"/>
      <c r="BJ6" s="183"/>
      <c r="BK6" s="183"/>
      <c r="BL6" s="185"/>
      <c r="BM6" s="186" t="s">
        <v>74</v>
      </c>
      <c r="BN6" s="187"/>
      <c r="BO6" s="187"/>
      <c r="BP6" s="188"/>
      <c r="BQ6" s="427" t="s">
        <v>4</v>
      </c>
      <c r="BR6" s="283"/>
    </row>
    <row r="7" spans="1:70" ht="12.75" customHeight="1" x14ac:dyDescent="0.25">
      <c r="B7" s="170" t="s">
        <v>2</v>
      </c>
      <c r="C7" s="173" t="s">
        <v>49</v>
      </c>
      <c r="D7" s="173" t="s">
        <v>61</v>
      </c>
      <c r="E7" s="173" t="s">
        <v>85</v>
      </c>
      <c r="F7" s="195" t="s">
        <v>46</v>
      </c>
      <c r="G7" s="196"/>
      <c r="H7" s="196"/>
      <c r="I7" s="196"/>
      <c r="J7" s="197"/>
      <c r="K7" s="198" t="s">
        <v>48</v>
      </c>
      <c r="L7" s="199"/>
      <c r="M7" s="204" t="s">
        <v>3</v>
      </c>
      <c r="N7" s="207" t="s">
        <v>72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9"/>
      <c r="AN7" s="210" t="s">
        <v>52</v>
      </c>
      <c r="AO7" s="217" t="s">
        <v>53</v>
      </c>
      <c r="AP7" s="217" t="s">
        <v>58</v>
      </c>
      <c r="AQ7" s="217" t="s">
        <v>57</v>
      </c>
      <c r="AR7" s="217" t="s">
        <v>63</v>
      </c>
      <c r="AS7" s="217" t="s">
        <v>86</v>
      </c>
      <c r="AT7" s="217" t="s">
        <v>50</v>
      </c>
      <c r="AU7" s="219" t="s">
        <v>51</v>
      </c>
      <c r="AV7" s="220"/>
      <c r="AW7" s="220"/>
      <c r="AX7" s="220"/>
      <c r="AY7" s="220"/>
      <c r="AZ7" s="220"/>
      <c r="BA7" s="221"/>
      <c r="BB7" s="219" t="s">
        <v>54</v>
      </c>
      <c r="BC7" s="221"/>
      <c r="BD7" s="5"/>
      <c r="BE7" s="219" t="s">
        <v>67</v>
      </c>
      <c r="BF7" s="221"/>
      <c r="BG7" s="5"/>
      <c r="BH7" s="219" t="s">
        <v>70</v>
      </c>
      <c r="BI7" s="221"/>
      <c r="BJ7" s="219" t="s">
        <v>68</v>
      </c>
      <c r="BK7" s="214" t="s">
        <v>71</v>
      </c>
      <c r="BL7" s="214" t="s">
        <v>73</v>
      </c>
      <c r="BM7" s="189"/>
      <c r="BN7" s="190"/>
      <c r="BO7" s="190"/>
      <c r="BP7" s="191"/>
      <c r="BQ7" s="428"/>
      <c r="BR7" s="284"/>
    </row>
    <row r="8" spans="1:70" ht="15" customHeight="1" x14ac:dyDescent="0.25">
      <c r="B8" s="171"/>
      <c r="C8" s="174"/>
      <c r="D8" s="174"/>
      <c r="E8" s="174"/>
      <c r="F8" s="212" t="s">
        <v>42</v>
      </c>
      <c r="G8" s="212" t="s">
        <v>43</v>
      </c>
      <c r="H8" s="212" t="s">
        <v>44</v>
      </c>
      <c r="I8" s="212" t="s">
        <v>45</v>
      </c>
      <c r="J8" s="256" t="s">
        <v>389</v>
      </c>
      <c r="K8" s="200"/>
      <c r="L8" s="201"/>
      <c r="M8" s="205"/>
      <c r="N8" s="258" t="s">
        <v>5</v>
      </c>
      <c r="O8" s="244"/>
      <c r="P8" s="241"/>
      <c r="Q8" s="260" t="s">
        <v>62</v>
      </c>
      <c r="R8" s="261"/>
      <c r="S8" s="261"/>
      <c r="T8" s="261"/>
      <c r="U8" s="261"/>
      <c r="V8" s="261"/>
      <c r="W8" s="261"/>
      <c r="X8" s="261"/>
      <c r="Y8" s="261"/>
      <c r="Z8" s="261"/>
      <c r="AA8" s="261"/>
      <c r="AB8" s="261"/>
      <c r="AC8" s="261"/>
      <c r="AD8" s="261"/>
      <c r="AE8" s="261"/>
      <c r="AF8" s="261"/>
      <c r="AG8" s="261"/>
      <c r="AH8" s="261"/>
      <c r="AI8" s="262"/>
      <c r="AJ8" s="240" t="s">
        <v>6</v>
      </c>
      <c r="AK8" s="241"/>
      <c r="AL8" s="244" t="s">
        <v>66</v>
      </c>
      <c r="AM8" s="225" t="s">
        <v>80</v>
      </c>
      <c r="AN8" s="210"/>
      <c r="AO8" s="217"/>
      <c r="AP8" s="217"/>
      <c r="AQ8" s="217"/>
      <c r="AR8" s="217"/>
      <c r="AS8" s="217"/>
      <c r="AT8" s="217"/>
      <c r="AU8" s="222"/>
      <c r="AV8" s="223"/>
      <c r="AW8" s="223"/>
      <c r="AX8" s="223"/>
      <c r="AY8" s="223"/>
      <c r="AZ8" s="223"/>
      <c r="BA8" s="224"/>
      <c r="BB8" s="227"/>
      <c r="BC8" s="228"/>
      <c r="BD8" s="6"/>
      <c r="BE8" s="227"/>
      <c r="BF8" s="228"/>
      <c r="BG8" s="6"/>
      <c r="BH8" s="227"/>
      <c r="BI8" s="228"/>
      <c r="BJ8" s="227"/>
      <c r="BK8" s="215"/>
      <c r="BL8" s="215"/>
      <c r="BM8" s="192"/>
      <c r="BN8" s="193"/>
      <c r="BO8" s="193"/>
      <c r="BP8" s="194"/>
      <c r="BQ8" s="288" t="s">
        <v>8</v>
      </c>
      <c r="BR8" s="236" t="s">
        <v>79</v>
      </c>
    </row>
    <row r="9" spans="1:70" s="2" customFormat="1" ht="33.75" customHeight="1" thickBot="1" x14ac:dyDescent="0.3">
      <c r="B9" s="172"/>
      <c r="C9" s="175"/>
      <c r="D9" s="175"/>
      <c r="E9" s="175"/>
      <c r="F9" s="213"/>
      <c r="G9" s="213"/>
      <c r="H9" s="213"/>
      <c r="I9" s="213"/>
      <c r="J9" s="257"/>
      <c r="K9" s="202"/>
      <c r="L9" s="203"/>
      <c r="M9" s="206"/>
      <c r="N9" s="259"/>
      <c r="O9" s="245"/>
      <c r="P9" s="243"/>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242"/>
      <c r="AK9" s="243"/>
      <c r="AL9" s="245"/>
      <c r="AM9" s="226"/>
      <c r="AN9" s="211"/>
      <c r="AO9" s="218"/>
      <c r="AP9" s="218"/>
      <c r="AQ9" s="218"/>
      <c r="AR9" s="218"/>
      <c r="AS9" s="218"/>
      <c r="AT9" s="218"/>
      <c r="AU9" s="37" t="s">
        <v>64</v>
      </c>
      <c r="AV9" s="37" t="s">
        <v>65</v>
      </c>
      <c r="AW9" s="37">
        <v>2</v>
      </c>
      <c r="AX9" s="37">
        <v>3</v>
      </c>
      <c r="AY9" s="37">
        <v>4</v>
      </c>
      <c r="AZ9" s="37">
        <v>5</v>
      </c>
      <c r="BA9" s="37">
        <v>6</v>
      </c>
      <c r="BB9" s="229"/>
      <c r="BC9" s="230"/>
      <c r="BD9" s="8"/>
      <c r="BE9" s="229"/>
      <c r="BF9" s="230"/>
      <c r="BG9" s="8"/>
      <c r="BH9" s="229"/>
      <c r="BI9" s="230"/>
      <c r="BJ9" s="229"/>
      <c r="BK9" s="216"/>
      <c r="BL9" s="216"/>
      <c r="BM9" s="238" t="s">
        <v>5</v>
      </c>
      <c r="BN9" s="239"/>
      <c r="BO9" s="9" t="s">
        <v>6</v>
      </c>
      <c r="BP9" s="9" t="s">
        <v>7</v>
      </c>
      <c r="BQ9" s="289"/>
      <c r="BR9" s="237"/>
    </row>
    <row r="10" spans="1:70" ht="76.5" x14ac:dyDescent="0.25">
      <c r="A10" s="20"/>
      <c r="B10" s="303" t="s">
        <v>18</v>
      </c>
      <c r="C10" s="300" t="s">
        <v>161</v>
      </c>
      <c r="D10" s="306" t="s">
        <v>162</v>
      </c>
      <c r="E10" s="306" t="s">
        <v>163</v>
      </c>
      <c r="F10" s="300" t="s">
        <v>89</v>
      </c>
      <c r="G10" s="300" t="s">
        <v>89</v>
      </c>
      <c r="H10" s="308" t="s">
        <v>89</v>
      </c>
      <c r="I10" s="300" t="s">
        <v>89</v>
      </c>
      <c r="J10" s="311" t="str">
        <f t="shared" ref="J10" si="0">IF(AND((F10="SI"),(G10="SI"),(H10="SI"),(I10="SI")),"Si es Riesgo de Corrupción","No es Riesgo de Corrupción")</f>
        <v>Si es Riesgo de Corrupción</v>
      </c>
      <c r="K10" s="21">
        <v>1</v>
      </c>
      <c r="L10" s="22" t="s">
        <v>452</v>
      </c>
      <c r="M10" s="314" t="s">
        <v>453</v>
      </c>
      <c r="N10" s="316">
        <v>1</v>
      </c>
      <c r="O10" s="318" t="str">
        <f t="shared" ref="O10" si="1">IF(N10=1,"Rara vez",IF(N10=2,"Improbable",IF(N10=3,"Posible",IF(N10=4,"Probable",IF(N10=5,"Casi seguro","← 
Definir el nivel de probabilidad")))))</f>
        <v>Rara vez</v>
      </c>
      <c r="P10" s="32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00" t="s">
        <v>89</v>
      </c>
      <c r="R10" s="300" t="s">
        <v>89</v>
      </c>
      <c r="S10" s="300" t="s">
        <v>89</v>
      </c>
      <c r="T10" s="300" t="s">
        <v>96</v>
      </c>
      <c r="U10" s="300" t="s">
        <v>89</v>
      </c>
      <c r="V10" s="300" t="s">
        <v>89</v>
      </c>
      <c r="W10" s="300" t="s">
        <v>89</v>
      </c>
      <c r="X10" s="300" t="s">
        <v>89</v>
      </c>
      <c r="Y10" s="300" t="s">
        <v>89</v>
      </c>
      <c r="Z10" s="300" t="s">
        <v>89</v>
      </c>
      <c r="AA10" s="300" t="s">
        <v>89</v>
      </c>
      <c r="AB10" s="300" t="s">
        <v>89</v>
      </c>
      <c r="AC10" s="300" t="s">
        <v>89</v>
      </c>
      <c r="AD10" s="300" t="s">
        <v>89</v>
      </c>
      <c r="AE10" s="300" t="s">
        <v>89</v>
      </c>
      <c r="AF10" s="300" t="s">
        <v>89</v>
      </c>
      <c r="AG10" s="300" t="s">
        <v>89</v>
      </c>
      <c r="AH10" s="300" t="s">
        <v>89</v>
      </c>
      <c r="AI10" s="300" t="s">
        <v>89</v>
      </c>
      <c r="AJ10" s="326" t="str">
        <f t="shared" ref="AJ10" si="3">IF(AF10="SI","Impacto Catastrófico por lesoines o perdida de vidas humanas",(COUNTIF(Q10:AE19,"SI")+COUNTIF(AG10:AI19,"SI")))</f>
        <v>Impacto Catastrófico por lesoines o perdida de vidas humanas</v>
      </c>
      <c r="AK10" s="318" t="str">
        <f t="shared" ref="AK10" si="4">IF(AJ10=0,"",IF(AND(AJ10&gt;0,AJ10&lt;=5),"Moderado",IF(AND(AJ10&gt;5,AJ10&lt;=11),"Mayor","Catastrófico")))</f>
        <v>Catastrófico</v>
      </c>
      <c r="AL10" s="328" t="str">
        <f t="shared" ref="AL10" si="5">IF(AND(O10="Rara Vez",AK10="Moderado"),"Moderado",IF(AND(O10="Rara Vez",AK10="Mayor"),"Alto",IF(AND(O10="Improbable",AK10="Moderado"),"Moderado",IF(AND(O10="Improbable",AK10="Mayor"),"Alto",IF(AND(O10="Posible",AK10="Moderado"),"Alto",IF(AND(O10="Probable",AK10="Moderado"),"Alto","Extremo"))))))</f>
        <v>Extremo</v>
      </c>
      <c r="AM10" s="331" t="s">
        <v>81</v>
      </c>
      <c r="AN10" s="23">
        <v>1</v>
      </c>
      <c r="AO10" s="22" t="s">
        <v>454</v>
      </c>
      <c r="AP10" s="10" t="s">
        <v>164</v>
      </c>
      <c r="AQ10" s="10" t="s">
        <v>99</v>
      </c>
      <c r="AR10" s="10" t="s">
        <v>455</v>
      </c>
      <c r="AS10" s="10" t="s">
        <v>456</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334" t="str">
        <f t="shared" ref="BK10" si="12">IF(AVERAGE(BI10:BI19)=100,"FUERTE",IF(AND(AVERAGE(BI10:BI19)&lt;=99,AVERAGE(BI10:BI19)&gt;=50),"MODERADA",IF(AVERAGE(BI10:BI19)&lt;50,"DÉBIL",0)))</f>
        <v>FUERTE</v>
      </c>
      <c r="BL10" s="334" t="str">
        <f t="shared" ref="BL10" si="13">IFERROR(IF(BK10="DÉBIL","NO DISMINUYE",IF(AVERAGEIF(AT10:AT19,"Preventivo",BI10:BI19)&gt;=50,"DIRECTAMENTE","NO DISMINUYE")),"NO DISMINUYE")</f>
        <v>DIRECTAMENTE</v>
      </c>
      <c r="BM10" s="323">
        <f t="shared" ref="BM10" si="14">IF(N10=1,1,IF(AND(N10=2,BK10="FUERTE",BL10="DIRECTAMENTE"),N10-1,IF(AND(N10&gt;2,BK10="FUERTE",BL10="DIRECTAMENTE"),N10-2,IF(AND(N10&gt;=2,BK10="MODERADA",BL10="DIRECTAMENTE"),N10-1,N10))))</f>
        <v>1</v>
      </c>
      <c r="BN10" s="318" t="str">
        <f t="shared" ref="BN10" si="15">IF(BM10=1,"Rara vez",IF(BM10=2,"Improbable",IF(BM10=3,"Posible",IF(BM10=4,"Probable",IF(BM10=5,"Casi Seguro",0)))))</f>
        <v>Rara vez</v>
      </c>
      <c r="BO10" s="318" t="str">
        <f t="shared" ref="BO10" si="16">AK10</f>
        <v>Catastrófico</v>
      </c>
      <c r="BP10" s="328" t="str">
        <f t="shared" ref="BP10" si="17">IF(AND(BN10="Rara Vez",BO10="Moderado"),"Moderado",IF(AND(BN10="Rara Vez",BO10="Mayor"),"Alto",IF(AND(BN10="Improbable",BO10="Moderado"),"Moderado",IF(AND(BN10="Improbable",BO10="Mayor"),"Alto",IF(AND(BN10="Posible",BO10="Moderado"),"Alto",IF(AND(BN10="Probable",BO10="Moderado"),"Alto","Extremo"))))))</f>
        <v>Extremo</v>
      </c>
      <c r="BQ10" s="300" t="s">
        <v>457</v>
      </c>
      <c r="BR10" s="336" t="s">
        <v>165</v>
      </c>
    </row>
    <row r="11" spans="1:70" ht="76.5" x14ac:dyDescent="0.25">
      <c r="A11" s="20"/>
      <c r="B11" s="304"/>
      <c r="C11" s="301"/>
      <c r="D11" s="306"/>
      <c r="E11" s="306"/>
      <c r="F11" s="301"/>
      <c r="G11" s="301"/>
      <c r="H11" s="309"/>
      <c r="I11" s="301"/>
      <c r="J11" s="312"/>
      <c r="K11" s="24">
        <v>2</v>
      </c>
      <c r="L11" s="25" t="s">
        <v>458</v>
      </c>
      <c r="M11" s="314"/>
      <c r="N11" s="316"/>
      <c r="O11" s="318"/>
      <c r="P11" s="321"/>
      <c r="Q11" s="301"/>
      <c r="R11" s="301"/>
      <c r="S11" s="301"/>
      <c r="T11" s="301"/>
      <c r="U11" s="301"/>
      <c r="V11" s="301"/>
      <c r="W11" s="301"/>
      <c r="X11" s="301"/>
      <c r="Y11" s="301"/>
      <c r="Z11" s="301"/>
      <c r="AA11" s="301"/>
      <c r="AB11" s="301"/>
      <c r="AC11" s="301"/>
      <c r="AD11" s="301"/>
      <c r="AE11" s="301"/>
      <c r="AF11" s="301"/>
      <c r="AG11" s="301"/>
      <c r="AH11" s="301"/>
      <c r="AI11" s="301"/>
      <c r="AJ11" s="326"/>
      <c r="AK11" s="318"/>
      <c r="AL11" s="329"/>
      <c r="AM11" s="332"/>
      <c r="AN11" s="26">
        <v>2</v>
      </c>
      <c r="AO11" s="25" t="s">
        <v>454</v>
      </c>
      <c r="AP11" s="16" t="s">
        <v>164</v>
      </c>
      <c r="AQ11" s="16" t="s">
        <v>99</v>
      </c>
      <c r="AR11" s="16" t="s">
        <v>455</v>
      </c>
      <c r="AS11" s="16" t="s">
        <v>456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334"/>
      <c r="BL11" s="334"/>
      <c r="BM11" s="324"/>
      <c r="BN11" s="318"/>
      <c r="BO11" s="318"/>
      <c r="BP11" s="329"/>
      <c r="BQ11" s="301"/>
      <c r="BR11" s="337"/>
    </row>
    <row r="12" spans="1:70" ht="76.5" x14ac:dyDescent="0.25">
      <c r="A12" s="20"/>
      <c r="B12" s="304"/>
      <c r="C12" s="301"/>
      <c r="D12" s="306"/>
      <c r="E12" s="306"/>
      <c r="F12" s="301"/>
      <c r="G12" s="301"/>
      <c r="H12" s="309"/>
      <c r="I12" s="301"/>
      <c r="J12" s="312"/>
      <c r="K12" s="27">
        <v>3</v>
      </c>
      <c r="L12" s="28" t="s">
        <v>459</v>
      </c>
      <c r="M12" s="314"/>
      <c r="N12" s="316"/>
      <c r="O12" s="318"/>
      <c r="P12" s="321"/>
      <c r="Q12" s="301"/>
      <c r="R12" s="301"/>
      <c r="S12" s="301"/>
      <c r="T12" s="301"/>
      <c r="U12" s="301"/>
      <c r="V12" s="301"/>
      <c r="W12" s="301"/>
      <c r="X12" s="301"/>
      <c r="Y12" s="301"/>
      <c r="Z12" s="301"/>
      <c r="AA12" s="301"/>
      <c r="AB12" s="301"/>
      <c r="AC12" s="301"/>
      <c r="AD12" s="301"/>
      <c r="AE12" s="301"/>
      <c r="AF12" s="301"/>
      <c r="AG12" s="301"/>
      <c r="AH12" s="301"/>
      <c r="AI12" s="301"/>
      <c r="AJ12" s="326"/>
      <c r="AK12" s="318"/>
      <c r="AL12" s="329"/>
      <c r="AM12" s="332"/>
      <c r="AN12" s="29">
        <v>3</v>
      </c>
      <c r="AO12" s="28" t="s">
        <v>454</v>
      </c>
      <c r="AP12" s="12" t="s">
        <v>164</v>
      </c>
      <c r="AQ12" s="12" t="s">
        <v>99</v>
      </c>
      <c r="AR12" s="12" t="s">
        <v>455</v>
      </c>
      <c r="AS12" s="12" t="s">
        <v>456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334"/>
      <c r="BL12" s="334"/>
      <c r="BM12" s="324"/>
      <c r="BN12" s="318"/>
      <c r="BO12" s="318"/>
      <c r="BP12" s="329"/>
      <c r="BQ12" s="301"/>
      <c r="BR12" s="337"/>
    </row>
    <row r="13" spans="1:70" ht="76.5" x14ac:dyDescent="0.25">
      <c r="A13" s="20"/>
      <c r="B13" s="304"/>
      <c r="C13" s="301"/>
      <c r="D13" s="306"/>
      <c r="E13" s="306"/>
      <c r="F13" s="301"/>
      <c r="G13" s="301"/>
      <c r="H13" s="309"/>
      <c r="I13" s="301"/>
      <c r="J13" s="312"/>
      <c r="K13" s="24">
        <v>4</v>
      </c>
      <c r="L13" s="25" t="s">
        <v>460</v>
      </c>
      <c r="M13" s="314"/>
      <c r="N13" s="316"/>
      <c r="O13" s="318"/>
      <c r="P13" s="321"/>
      <c r="Q13" s="301"/>
      <c r="R13" s="301"/>
      <c r="S13" s="301"/>
      <c r="T13" s="301"/>
      <c r="U13" s="301"/>
      <c r="V13" s="301"/>
      <c r="W13" s="301"/>
      <c r="X13" s="301"/>
      <c r="Y13" s="301"/>
      <c r="Z13" s="301"/>
      <c r="AA13" s="301"/>
      <c r="AB13" s="301"/>
      <c r="AC13" s="301"/>
      <c r="AD13" s="301"/>
      <c r="AE13" s="301"/>
      <c r="AF13" s="301"/>
      <c r="AG13" s="301"/>
      <c r="AH13" s="301"/>
      <c r="AI13" s="301"/>
      <c r="AJ13" s="326"/>
      <c r="AK13" s="318"/>
      <c r="AL13" s="329"/>
      <c r="AM13" s="332"/>
      <c r="AN13" s="26">
        <v>4</v>
      </c>
      <c r="AO13" s="25" t="s">
        <v>454</v>
      </c>
      <c r="AP13" s="16" t="s">
        <v>164</v>
      </c>
      <c r="AQ13" s="16" t="s">
        <v>99</v>
      </c>
      <c r="AR13" s="16" t="s">
        <v>455</v>
      </c>
      <c r="AS13" s="16" t="s">
        <v>456</v>
      </c>
      <c r="AT13" s="16" t="s">
        <v>123</v>
      </c>
      <c r="AU13" s="16" t="s">
        <v>103</v>
      </c>
      <c r="AV13" s="16" t="s">
        <v>104</v>
      </c>
      <c r="AW13" s="16" t="s">
        <v>105</v>
      </c>
      <c r="AX13" s="16" t="s">
        <v>106</v>
      </c>
      <c r="AY13" s="16" t="s">
        <v>107</v>
      </c>
      <c r="AZ13" s="16" t="s">
        <v>108</v>
      </c>
      <c r="BA13" s="16" t="s">
        <v>124</v>
      </c>
      <c r="BB13" s="16">
        <f t="shared" si="6"/>
        <v>100</v>
      </c>
      <c r="BC13" s="16" t="str">
        <f t="shared" si="7"/>
        <v>Fuerte</v>
      </c>
      <c r="BD13" s="16"/>
      <c r="BE13" s="16" t="s">
        <v>115</v>
      </c>
      <c r="BF13" s="16" t="str">
        <f t="shared" si="8"/>
        <v>Siempre se ejecuta</v>
      </c>
      <c r="BG13" s="16"/>
      <c r="BH13" s="17" t="str">
        <f t="shared" si="9"/>
        <v>FUERTE</v>
      </c>
      <c r="BI13" s="16">
        <f t="shared" si="10"/>
        <v>100</v>
      </c>
      <c r="BJ13" s="16" t="str">
        <f t="shared" si="11"/>
        <v>NO</v>
      </c>
      <c r="BK13" s="334"/>
      <c r="BL13" s="334"/>
      <c r="BM13" s="324"/>
      <c r="BN13" s="318"/>
      <c r="BO13" s="318"/>
      <c r="BP13" s="329"/>
      <c r="BQ13" s="301"/>
      <c r="BR13" s="337"/>
    </row>
    <row r="14" spans="1:70" ht="23.25" customHeight="1" x14ac:dyDescent="0.25">
      <c r="A14" s="20"/>
      <c r="B14" s="304"/>
      <c r="C14" s="301"/>
      <c r="D14" s="306"/>
      <c r="E14" s="306"/>
      <c r="F14" s="301"/>
      <c r="G14" s="301"/>
      <c r="H14" s="309"/>
      <c r="I14" s="301"/>
      <c r="J14" s="312"/>
      <c r="K14" s="27">
        <v>5</v>
      </c>
      <c r="L14" s="28" t="s">
        <v>47</v>
      </c>
      <c r="M14" s="314"/>
      <c r="N14" s="316"/>
      <c r="O14" s="318"/>
      <c r="P14" s="321"/>
      <c r="Q14" s="301"/>
      <c r="R14" s="301"/>
      <c r="S14" s="301"/>
      <c r="T14" s="301"/>
      <c r="U14" s="301"/>
      <c r="V14" s="301"/>
      <c r="W14" s="301"/>
      <c r="X14" s="301"/>
      <c r="Y14" s="301"/>
      <c r="Z14" s="301"/>
      <c r="AA14" s="301"/>
      <c r="AB14" s="301"/>
      <c r="AC14" s="301"/>
      <c r="AD14" s="301"/>
      <c r="AE14" s="301"/>
      <c r="AF14" s="301"/>
      <c r="AG14" s="301"/>
      <c r="AH14" s="301"/>
      <c r="AI14" s="301"/>
      <c r="AJ14" s="326"/>
      <c r="AK14" s="318"/>
      <c r="AL14" s="329"/>
      <c r="AM14" s="332"/>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334"/>
      <c r="BL14" s="334"/>
      <c r="BM14" s="324"/>
      <c r="BN14" s="318"/>
      <c r="BO14" s="318"/>
      <c r="BP14" s="329"/>
      <c r="BQ14" s="301"/>
      <c r="BR14" s="337"/>
    </row>
    <row r="15" spans="1:70" ht="23.25" customHeight="1" x14ac:dyDescent="0.25">
      <c r="A15" s="20"/>
      <c r="B15" s="304"/>
      <c r="C15" s="301"/>
      <c r="D15" s="306"/>
      <c r="E15" s="306"/>
      <c r="F15" s="301"/>
      <c r="G15" s="301"/>
      <c r="H15" s="309"/>
      <c r="I15" s="301"/>
      <c r="J15" s="312"/>
      <c r="K15" s="24">
        <v>6</v>
      </c>
      <c r="L15" s="25" t="s">
        <v>47</v>
      </c>
      <c r="M15" s="314"/>
      <c r="N15" s="316"/>
      <c r="O15" s="318"/>
      <c r="P15" s="321"/>
      <c r="Q15" s="301"/>
      <c r="R15" s="301"/>
      <c r="S15" s="301"/>
      <c r="T15" s="301"/>
      <c r="U15" s="301"/>
      <c r="V15" s="301"/>
      <c r="W15" s="301"/>
      <c r="X15" s="301"/>
      <c r="Y15" s="301"/>
      <c r="Z15" s="301"/>
      <c r="AA15" s="301"/>
      <c r="AB15" s="301"/>
      <c r="AC15" s="301"/>
      <c r="AD15" s="301"/>
      <c r="AE15" s="301"/>
      <c r="AF15" s="301"/>
      <c r="AG15" s="301"/>
      <c r="AH15" s="301"/>
      <c r="AI15" s="301"/>
      <c r="AJ15" s="326"/>
      <c r="AK15" s="318"/>
      <c r="AL15" s="329"/>
      <c r="AM15" s="332"/>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334"/>
      <c r="BL15" s="334"/>
      <c r="BM15" s="324"/>
      <c r="BN15" s="318"/>
      <c r="BO15" s="318"/>
      <c r="BP15" s="329"/>
      <c r="BQ15" s="301"/>
      <c r="BR15" s="337"/>
    </row>
    <row r="16" spans="1:70" ht="23.25" customHeight="1" x14ac:dyDescent="0.25">
      <c r="A16" s="20"/>
      <c r="B16" s="304"/>
      <c r="C16" s="301"/>
      <c r="D16" s="306"/>
      <c r="E16" s="306"/>
      <c r="F16" s="301"/>
      <c r="G16" s="301"/>
      <c r="H16" s="309"/>
      <c r="I16" s="301"/>
      <c r="J16" s="312"/>
      <c r="K16" s="27">
        <v>7</v>
      </c>
      <c r="L16" s="28" t="s">
        <v>47</v>
      </c>
      <c r="M16" s="314"/>
      <c r="N16" s="316"/>
      <c r="O16" s="318"/>
      <c r="P16" s="321"/>
      <c r="Q16" s="301"/>
      <c r="R16" s="301"/>
      <c r="S16" s="301"/>
      <c r="T16" s="301"/>
      <c r="U16" s="301"/>
      <c r="V16" s="301"/>
      <c r="W16" s="301"/>
      <c r="X16" s="301"/>
      <c r="Y16" s="301"/>
      <c r="Z16" s="301"/>
      <c r="AA16" s="301"/>
      <c r="AB16" s="301"/>
      <c r="AC16" s="301"/>
      <c r="AD16" s="301"/>
      <c r="AE16" s="301"/>
      <c r="AF16" s="301"/>
      <c r="AG16" s="301"/>
      <c r="AH16" s="301"/>
      <c r="AI16" s="301"/>
      <c r="AJ16" s="326"/>
      <c r="AK16" s="318"/>
      <c r="AL16" s="329"/>
      <c r="AM16" s="332"/>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334"/>
      <c r="BL16" s="334"/>
      <c r="BM16" s="324"/>
      <c r="BN16" s="318"/>
      <c r="BO16" s="318"/>
      <c r="BP16" s="329"/>
      <c r="BQ16" s="301"/>
      <c r="BR16" s="337"/>
    </row>
    <row r="17" spans="1:70" ht="23.25" customHeight="1" x14ac:dyDescent="0.25">
      <c r="A17" s="20"/>
      <c r="B17" s="304"/>
      <c r="C17" s="301"/>
      <c r="D17" s="306"/>
      <c r="E17" s="306"/>
      <c r="F17" s="301"/>
      <c r="G17" s="301"/>
      <c r="H17" s="309"/>
      <c r="I17" s="301"/>
      <c r="J17" s="312"/>
      <c r="K17" s="24">
        <v>8</v>
      </c>
      <c r="L17" s="25" t="s">
        <v>47</v>
      </c>
      <c r="M17" s="314"/>
      <c r="N17" s="316"/>
      <c r="O17" s="318"/>
      <c r="P17" s="321"/>
      <c r="Q17" s="301"/>
      <c r="R17" s="301"/>
      <c r="S17" s="301"/>
      <c r="T17" s="301"/>
      <c r="U17" s="301"/>
      <c r="V17" s="301"/>
      <c r="W17" s="301"/>
      <c r="X17" s="301"/>
      <c r="Y17" s="301"/>
      <c r="Z17" s="301"/>
      <c r="AA17" s="301"/>
      <c r="AB17" s="301"/>
      <c r="AC17" s="301"/>
      <c r="AD17" s="301"/>
      <c r="AE17" s="301"/>
      <c r="AF17" s="301"/>
      <c r="AG17" s="301"/>
      <c r="AH17" s="301"/>
      <c r="AI17" s="301"/>
      <c r="AJ17" s="326"/>
      <c r="AK17" s="318"/>
      <c r="AL17" s="329"/>
      <c r="AM17" s="332"/>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334"/>
      <c r="BL17" s="334"/>
      <c r="BM17" s="324"/>
      <c r="BN17" s="318"/>
      <c r="BO17" s="318"/>
      <c r="BP17" s="329"/>
      <c r="BQ17" s="301"/>
      <c r="BR17" s="337"/>
    </row>
    <row r="18" spans="1:70" ht="23.25" customHeight="1" x14ac:dyDescent="0.25">
      <c r="A18" s="20"/>
      <c r="B18" s="304"/>
      <c r="C18" s="301"/>
      <c r="D18" s="306"/>
      <c r="E18" s="306"/>
      <c r="F18" s="301"/>
      <c r="G18" s="301"/>
      <c r="H18" s="309"/>
      <c r="I18" s="301"/>
      <c r="J18" s="312"/>
      <c r="K18" s="27">
        <v>9</v>
      </c>
      <c r="L18" s="28" t="s">
        <v>47</v>
      </c>
      <c r="M18" s="314"/>
      <c r="N18" s="316"/>
      <c r="O18" s="318"/>
      <c r="P18" s="321"/>
      <c r="Q18" s="301"/>
      <c r="R18" s="301"/>
      <c r="S18" s="301"/>
      <c r="T18" s="301"/>
      <c r="U18" s="301"/>
      <c r="V18" s="301"/>
      <c r="W18" s="301"/>
      <c r="X18" s="301"/>
      <c r="Y18" s="301"/>
      <c r="Z18" s="301"/>
      <c r="AA18" s="301"/>
      <c r="AB18" s="301"/>
      <c r="AC18" s="301"/>
      <c r="AD18" s="301"/>
      <c r="AE18" s="301"/>
      <c r="AF18" s="301"/>
      <c r="AG18" s="301"/>
      <c r="AH18" s="301"/>
      <c r="AI18" s="301"/>
      <c r="AJ18" s="326"/>
      <c r="AK18" s="318"/>
      <c r="AL18" s="329"/>
      <c r="AM18" s="332"/>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334"/>
      <c r="BL18" s="334"/>
      <c r="BM18" s="324"/>
      <c r="BN18" s="318"/>
      <c r="BO18" s="318"/>
      <c r="BP18" s="329"/>
      <c r="BQ18" s="301"/>
      <c r="BR18" s="337"/>
    </row>
    <row r="19" spans="1:70" ht="23.25" customHeight="1" thickBot="1" x14ac:dyDescent="0.3">
      <c r="A19" s="20"/>
      <c r="B19" s="305"/>
      <c r="C19" s="302"/>
      <c r="D19" s="307"/>
      <c r="E19" s="307"/>
      <c r="F19" s="302"/>
      <c r="G19" s="302"/>
      <c r="H19" s="310"/>
      <c r="I19" s="302"/>
      <c r="J19" s="313"/>
      <c r="K19" s="30">
        <v>10</v>
      </c>
      <c r="L19" s="31" t="s">
        <v>47</v>
      </c>
      <c r="M19" s="315"/>
      <c r="N19" s="317"/>
      <c r="O19" s="319"/>
      <c r="P19" s="322"/>
      <c r="Q19" s="302"/>
      <c r="R19" s="302"/>
      <c r="S19" s="302"/>
      <c r="T19" s="302"/>
      <c r="U19" s="302"/>
      <c r="V19" s="302"/>
      <c r="W19" s="302"/>
      <c r="X19" s="302"/>
      <c r="Y19" s="302"/>
      <c r="Z19" s="302"/>
      <c r="AA19" s="302"/>
      <c r="AB19" s="302"/>
      <c r="AC19" s="302"/>
      <c r="AD19" s="302"/>
      <c r="AE19" s="302"/>
      <c r="AF19" s="302"/>
      <c r="AG19" s="302"/>
      <c r="AH19" s="302"/>
      <c r="AI19" s="302"/>
      <c r="AJ19" s="327"/>
      <c r="AK19" s="319"/>
      <c r="AL19" s="330"/>
      <c r="AM19" s="333"/>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335"/>
      <c r="BL19" s="335"/>
      <c r="BM19" s="325"/>
      <c r="BN19" s="319"/>
      <c r="BO19" s="319"/>
      <c r="BP19" s="330"/>
      <c r="BQ19" s="302"/>
      <c r="BR19" s="338"/>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formatCells="0" formatColumns="0" formatRows="0" autoFilter="0"/>
  <mergeCells count="93">
    <mergeCell ref="B2:C3"/>
    <mergeCell ref="D2:BR2"/>
    <mergeCell ref="D3:BR3"/>
    <mergeCell ref="B4:C4"/>
    <mergeCell ref="D4:R4"/>
    <mergeCell ref="S4:AR4"/>
    <mergeCell ref="AS4:BH4"/>
    <mergeCell ref="BI4:BR4"/>
    <mergeCell ref="B7:B9"/>
    <mergeCell ref="C7:C9"/>
    <mergeCell ref="D7:D9"/>
    <mergeCell ref="E7:E9"/>
    <mergeCell ref="B6:M6"/>
    <mergeCell ref="F8:F9"/>
    <mergeCell ref="G8:G9"/>
    <mergeCell ref="H8:H9"/>
    <mergeCell ref="I8:I9"/>
    <mergeCell ref="F7:J7"/>
    <mergeCell ref="AS7:AS9"/>
    <mergeCell ref="AT7:AT9"/>
    <mergeCell ref="AU7:BA8"/>
    <mergeCell ref="BQ8:BQ9"/>
    <mergeCell ref="K7:L9"/>
    <mergeCell ref="M7:M9"/>
    <mergeCell ref="N7:AM7"/>
    <mergeCell ref="AN7:AN9"/>
    <mergeCell ref="AQ7:AQ9"/>
    <mergeCell ref="N6:AM6"/>
    <mergeCell ref="AN6:AT6"/>
    <mergeCell ref="AU6:BL6"/>
    <mergeCell ref="BM6:BP8"/>
    <mergeCell ref="AO7:AO9"/>
    <mergeCell ref="BQ6:BR7"/>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AD10:AD19"/>
    <mergeCell ref="S10:S19"/>
    <mergeCell ref="T10:T19"/>
    <mergeCell ref="U10:U19"/>
    <mergeCell ref="V10:V19"/>
    <mergeCell ref="W10:W19"/>
    <mergeCell ref="X10:X19"/>
    <mergeCell ref="Y10:Y19"/>
    <mergeCell ref="Z10:Z19"/>
    <mergeCell ref="AA10:AA19"/>
    <mergeCell ref="AB10:AB19"/>
    <mergeCell ref="AC10:AC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BN10:BN19"/>
    <mergeCell ref="BO10:BO19"/>
    <mergeCell ref="BP10:BP19"/>
    <mergeCell ref="BQ10:BQ19"/>
    <mergeCell ref="BR10:BR19"/>
  </mergeCells>
  <conditionalFormatting sqref="J10">
    <cfRule type="containsText" dxfId="16" priority="84" operator="containsText" text="No es Riesgo de Corrupción">
      <formula>NOT(ISERROR(SEARCH("No es Riesgo de Corrupción",J10)))</formula>
    </cfRule>
    <cfRule type="containsText" dxfId="15" priority="85" operator="containsText" text="Si es Riesgo de Corrupción">
      <formula>NOT(ISERROR(SEARCH("Si es Riesgo de Corrupción",J10)))</formula>
    </cfRule>
  </conditionalFormatting>
  <conditionalFormatting sqref="AL10:AL19">
    <cfRule type="containsText" dxfId="14" priority="80" operator="containsText" text="Extremo">
      <formula>NOT(ISERROR(SEARCH("Extremo",AL10)))</formula>
    </cfRule>
    <cfRule type="containsText" dxfId="13" priority="81" operator="containsText" text="Alto">
      <formula>NOT(ISERROR(SEARCH("Alto",AL10)))</formula>
    </cfRule>
    <cfRule type="containsText" dxfId="12" priority="82" operator="containsText" text="Moderado">
      <formula>NOT(ISERROR(SEARCH("Moderado",AL10)))</formula>
    </cfRule>
    <cfRule type="containsText" dxfId="11" priority="83" operator="containsText" text="Bajo">
      <formula>NOT(ISERROR(SEARCH("Bajo",AL10)))</formula>
    </cfRule>
  </conditionalFormatting>
  <conditionalFormatting sqref="BH10:BH19">
    <cfRule type="containsText" dxfId="10" priority="77" operator="containsText" text="FUERTE">
      <formula>NOT(ISERROR(SEARCH("FUERTE",BH10)))</formula>
    </cfRule>
    <cfRule type="containsText" dxfId="9" priority="78" operator="containsText" text="MODERADO">
      <formula>NOT(ISERROR(SEARCH("MODERADO",BH10)))</formula>
    </cfRule>
    <cfRule type="containsText" dxfId="8" priority="79" operator="containsText" text="DÉBIL">
      <formula>NOT(ISERROR(SEARCH("DÉBIL",BH10)))</formula>
    </cfRule>
  </conditionalFormatting>
  <conditionalFormatting sqref="AM10">
    <cfRule type="containsText" dxfId="7" priority="73" operator="containsText" text="Extremo">
      <formula>NOT(ISERROR(SEARCH("Extremo",AM10)))</formula>
    </cfRule>
    <cfRule type="containsText" dxfId="6" priority="74" operator="containsText" text="Alto">
      <formula>NOT(ISERROR(SEARCH("Alto",AM10)))</formula>
    </cfRule>
    <cfRule type="containsText" dxfId="5" priority="75" operator="containsText" text="Moderado">
      <formula>NOT(ISERROR(SEARCH("Moderado",AM10)))</formula>
    </cfRule>
    <cfRule type="containsText" dxfId="4" priority="76" operator="containsText" text="Bajo">
      <formula>NOT(ISERROR(SEARCH("Bajo",AM10)))</formula>
    </cfRule>
  </conditionalFormatting>
  <conditionalFormatting sqref="BP10:BP19">
    <cfRule type="containsText" dxfId="3" priority="69" operator="containsText" text="Extremo">
      <formula>NOT(ISERROR(SEARCH("Extremo",BP10)))</formula>
    </cfRule>
    <cfRule type="containsText" dxfId="2" priority="70" operator="containsText" text="Alto">
      <formula>NOT(ISERROR(SEARCH("Alto",BP10)))</formula>
    </cfRule>
    <cfRule type="containsText" dxfId="1" priority="71" operator="containsText" text="Moderado">
      <formula>NOT(ISERROR(SEARCH("Moderado",BP10)))</formula>
    </cfRule>
    <cfRule type="containsText" dxfId="0" priority="72" operator="containsText" text="Bajo">
      <formula>NOT(ISERROR(SEARCH("Bajo",BP10)))</formula>
    </cfRule>
  </conditionalFormatting>
  <dataValidations count="13">
    <dataValidation type="list" allowBlank="1" showInputMessage="1" showErrorMessage="1" sqref="B10" xr:uid="{731ABD80-24BB-4A59-B70F-509E64E46F36}">
      <formula1>$B$1047871:$B$1047903</formula1>
    </dataValidation>
    <dataValidation type="list" allowBlank="1" showInputMessage="1" showErrorMessage="1" sqref="F10:I10 Q10:AI19" xr:uid="{BAEE09AA-54B6-410E-A9BF-EC8F1E0A8C3C}">
      <formula1>"SI,NO"</formula1>
    </dataValidation>
    <dataValidation type="list" allowBlank="1" showInputMessage="1" showErrorMessage="1" sqref="N10" xr:uid="{5D4397A9-FF25-49AF-B357-C318AA9A1B1E}">
      <formula1>"-,1,2,3,4,5"</formula1>
    </dataValidation>
    <dataValidation type="list" allowBlank="1" showInputMessage="1" showErrorMessage="1" sqref="AQ10:AQ19" xr:uid="{D20D020C-E0A6-4F0E-A2FE-89B467DA7EB9}">
      <formula1>"Por Tramite, Diario, Semanal, Quincenal, Mensual, Bimestral, Trimestral, Semestral"</formula1>
    </dataValidation>
    <dataValidation type="list" allowBlank="1" showInputMessage="1" showErrorMessage="1" sqref="AU10:AU19" xr:uid="{CF08987E-95FA-40CA-9CD9-DB1D72ED492D}">
      <formula1>"Asignado,No Asignado"</formula1>
    </dataValidation>
    <dataValidation type="list" allowBlank="1" showInputMessage="1" showErrorMessage="1" sqref="AV10:AV19" xr:uid="{C36F08D2-8054-4324-8EAC-88528C14FB63}">
      <formula1>"Adecuado,Inadecuado"</formula1>
    </dataValidation>
    <dataValidation type="list" allowBlank="1" showInputMessage="1" showErrorMessage="1" sqref="AW10:AW19" xr:uid="{D92FB3D2-1115-4258-8A37-C7968F7979B1}">
      <formula1>"Oportuna,Inoportuna"</formula1>
    </dataValidation>
    <dataValidation type="list" allowBlank="1" showInputMessage="1" showErrorMessage="1" sqref="AX10:AX19" xr:uid="{45E6F01E-0FAB-4414-BCE6-9E799E96B9B3}">
      <formula1>"Prevenir,Detectar,No es un control"</formula1>
    </dataValidation>
    <dataValidation type="list" allowBlank="1" showInputMessage="1" showErrorMessage="1" sqref="AY10:AY19" xr:uid="{DA96CDF5-E01C-4B8C-B114-0B34AAD1A750}">
      <formula1>"Confiable,No confiable"</formula1>
    </dataValidation>
    <dataValidation type="list" allowBlank="1" showInputMessage="1" showErrorMessage="1" sqref="AZ10:AZ19" xr:uid="{F351D062-BD77-4E04-8762-82E2B36FFA40}">
      <formula1>"Se investigan y resuelven oportunamente,No se investigan y resuelven oportunamente."</formula1>
    </dataValidation>
    <dataValidation type="list" allowBlank="1" showInputMessage="1" showErrorMessage="1" sqref="BA10:BA19" xr:uid="{F7BBB172-B1E3-47A4-82FA-C4E6A86F1C8B}">
      <formula1>"Completa,Incompleta,No existe"</formula1>
    </dataValidation>
    <dataValidation type="list" allowBlank="1" showInputMessage="1" showErrorMessage="1" sqref="BE10:BE19" xr:uid="{9BBF97D4-CABD-4B5D-9E46-BE198D3F93CA}">
      <formula1>"Fuerte,Moderado,Débil"</formula1>
    </dataValidation>
    <dataValidation type="list" allowBlank="1" showInputMessage="1" showErrorMessage="1" sqref="AT10:AT19" xr:uid="{181A69A9-952C-4826-B10E-F2208CF19B7D}">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D9F1BEAA-69FD-4C86-B52C-ADEA7B220BEF}">
          <x14:formula1>
            <xm:f>Hoja2!$A$1:$A$4</xm:f>
          </x14:formula1>
          <xm:sqref>AM10:AM19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7"/>
  <sheetViews>
    <sheetView view="pageLayout" zoomScaleNormal="100" workbookViewId="0">
      <selection activeCell="A23" sqref="A23"/>
    </sheetView>
  </sheetViews>
  <sheetFormatPr baseColWidth="10" defaultRowHeight="15" x14ac:dyDescent="0.25"/>
  <cols>
    <col min="1" max="1" width="85.28515625" customWidth="1"/>
  </cols>
  <sheetData>
    <row r="1" spans="1:9" x14ac:dyDescent="0.25">
      <c r="A1" s="14" t="s">
        <v>82</v>
      </c>
      <c r="B1" s="14"/>
      <c r="C1" s="14"/>
      <c r="D1" s="14"/>
      <c r="E1" s="14"/>
      <c r="F1" s="14"/>
      <c r="G1" s="14"/>
      <c r="H1" s="14"/>
      <c r="I1" s="14"/>
    </row>
    <row r="2" spans="1:9" ht="60" x14ac:dyDescent="0.25">
      <c r="A2" s="15" t="s">
        <v>83</v>
      </c>
      <c r="B2" s="14"/>
      <c r="C2" s="14"/>
      <c r="D2" s="14"/>
      <c r="E2" s="14"/>
      <c r="F2" s="14"/>
      <c r="G2" s="14"/>
      <c r="H2" s="14"/>
      <c r="I2" s="14"/>
    </row>
    <row r="3" spans="1:9" ht="60" x14ac:dyDescent="0.25">
      <c r="A3" s="15" t="s">
        <v>81</v>
      </c>
      <c r="B3" s="14"/>
      <c r="C3" s="14"/>
      <c r="D3" s="14"/>
      <c r="E3" s="14"/>
      <c r="F3" s="14"/>
      <c r="G3" s="14"/>
      <c r="H3" s="14"/>
      <c r="I3" s="14"/>
    </row>
    <row r="4" spans="1:9" ht="75" x14ac:dyDescent="0.25">
      <c r="A4" s="15" t="s">
        <v>84</v>
      </c>
      <c r="B4" s="14"/>
      <c r="C4" s="14"/>
      <c r="D4" s="14"/>
      <c r="E4" s="14"/>
      <c r="F4" s="14"/>
      <c r="G4" s="14"/>
      <c r="H4" s="14"/>
      <c r="I4" s="14"/>
    </row>
    <row r="5" spans="1:9" x14ac:dyDescent="0.25">
      <c r="A5" s="14"/>
      <c r="B5" s="14"/>
      <c r="C5" s="14"/>
      <c r="D5" s="14"/>
      <c r="E5" s="14"/>
      <c r="F5" s="14"/>
      <c r="G5" s="14"/>
      <c r="H5" s="14"/>
      <c r="I5" s="14"/>
    </row>
    <row r="6" spans="1:9" x14ac:dyDescent="0.25">
      <c r="A6" s="14"/>
      <c r="B6" s="14"/>
      <c r="C6" s="14"/>
      <c r="D6" s="14"/>
      <c r="E6" s="14"/>
      <c r="F6" s="14"/>
      <c r="G6" s="14"/>
      <c r="H6" s="14"/>
      <c r="I6" s="14"/>
    </row>
    <row r="7" spans="1:9" x14ac:dyDescent="0.25">
      <c r="A7" s="14"/>
      <c r="B7" s="14"/>
      <c r="C7" s="14"/>
      <c r="D7" s="14"/>
      <c r="E7" s="14"/>
      <c r="F7" s="14"/>
      <c r="G7" s="14"/>
      <c r="H7" s="14"/>
      <c r="I7" s="14"/>
    </row>
    <row r="8" spans="1:9" x14ac:dyDescent="0.25">
      <c r="A8" s="14"/>
      <c r="B8" s="14"/>
      <c r="C8" s="14"/>
      <c r="D8" s="14"/>
      <c r="E8" s="14"/>
      <c r="F8" s="14"/>
      <c r="G8" s="14"/>
      <c r="H8" s="14"/>
      <c r="I8" s="14"/>
    </row>
    <row r="9" spans="1:9" x14ac:dyDescent="0.25">
      <c r="A9" s="14"/>
      <c r="B9" s="14"/>
      <c r="C9" s="14"/>
      <c r="D9" s="14"/>
      <c r="E9" s="14"/>
      <c r="F9" s="14"/>
      <c r="G9" s="14"/>
      <c r="H9" s="14"/>
      <c r="I9" s="14"/>
    </row>
    <row r="10" spans="1:9" x14ac:dyDescent="0.25">
      <c r="A10" s="14"/>
      <c r="B10" s="14"/>
      <c r="C10" s="14"/>
      <c r="D10" s="14"/>
      <c r="E10" s="14"/>
      <c r="F10" s="14"/>
      <c r="G10" s="14"/>
      <c r="H10" s="14"/>
      <c r="I10" s="14"/>
    </row>
    <row r="11" spans="1:9" x14ac:dyDescent="0.25">
      <c r="A11" s="14"/>
      <c r="B11" s="14"/>
      <c r="C11" s="14"/>
      <c r="D11" s="14"/>
      <c r="E11" s="14"/>
      <c r="F11" s="14"/>
      <c r="G11" s="14"/>
      <c r="H11" s="14"/>
      <c r="I11" s="14"/>
    </row>
    <row r="12" spans="1:9" x14ac:dyDescent="0.25">
      <c r="A12" s="14"/>
      <c r="B12" s="14"/>
      <c r="C12" s="14"/>
      <c r="D12" s="14"/>
      <c r="E12" s="14"/>
      <c r="F12" s="14"/>
      <c r="G12" s="14"/>
      <c r="H12" s="14"/>
      <c r="I12" s="14"/>
    </row>
    <row r="13" spans="1:9" x14ac:dyDescent="0.25">
      <c r="A13" s="14"/>
      <c r="B13" s="14"/>
      <c r="C13" s="14"/>
      <c r="D13" s="14"/>
      <c r="E13" s="14"/>
      <c r="F13" s="14"/>
      <c r="G13" s="14"/>
      <c r="H13" s="14"/>
      <c r="I13" s="14"/>
    </row>
    <row r="14" spans="1:9" x14ac:dyDescent="0.25">
      <c r="A14" s="14"/>
      <c r="B14" s="14"/>
      <c r="C14" s="14"/>
      <c r="D14" s="14"/>
      <c r="E14" s="14"/>
      <c r="F14" s="14"/>
      <c r="G14" s="14"/>
      <c r="H14" s="14"/>
      <c r="I14" s="14"/>
    </row>
    <row r="15" spans="1:9" x14ac:dyDescent="0.25">
      <c r="A15" s="14"/>
      <c r="B15" s="14"/>
      <c r="C15" s="14"/>
      <c r="D15" s="14"/>
      <c r="E15" s="14"/>
      <c r="F15" s="14"/>
      <c r="G15" s="14"/>
      <c r="H15" s="14"/>
      <c r="I15" s="14"/>
    </row>
    <row r="16" spans="1:9" x14ac:dyDescent="0.25">
      <c r="A16" s="14"/>
      <c r="B16" s="14"/>
      <c r="C16" s="14"/>
      <c r="D16" s="14"/>
      <c r="E16" s="14"/>
      <c r="F16" s="14"/>
      <c r="G16" s="14"/>
      <c r="H16" s="14"/>
      <c r="I16" s="14"/>
    </row>
    <row r="17" spans="1:9" x14ac:dyDescent="0.25">
      <c r="A17" s="14"/>
      <c r="B17" s="14"/>
      <c r="C17" s="14"/>
      <c r="D17" s="14"/>
      <c r="E17" s="14"/>
      <c r="F17" s="14"/>
      <c r="G17" s="14"/>
      <c r="H17" s="14"/>
      <c r="I17" s="14"/>
    </row>
    <row r="18" spans="1:9" x14ac:dyDescent="0.25">
      <c r="A18" s="14"/>
      <c r="B18" s="14"/>
      <c r="C18" s="14"/>
      <c r="D18" s="14"/>
      <c r="E18" s="14"/>
      <c r="F18" s="14"/>
      <c r="G18" s="14"/>
      <c r="H18" s="14"/>
      <c r="I18" s="14"/>
    </row>
    <row r="19" spans="1:9" x14ac:dyDescent="0.25">
      <c r="A19" s="14"/>
      <c r="B19" s="14"/>
      <c r="C19" s="14"/>
      <c r="D19" s="14"/>
      <c r="E19" s="14"/>
      <c r="F19" s="14"/>
      <c r="G19" s="14"/>
      <c r="H19" s="14"/>
      <c r="I19" s="14"/>
    </row>
    <row r="20" spans="1:9" x14ac:dyDescent="0.25">
      <c r="A20" s="14"/>
      <c r="B20" s="14"/>
      <c r="C20" s="14"/>
      <c r="D20" s="14"/>
      <c r="E20" s="14"/>
      <c r="F20" s="14"/>
      <c r="G20" s="14"/>
      <c r="H20" s="14"/>
      <c r="I20" s="14"/>
    </row>
    <row r="21" spans="1:9" x14ac:dyDescent="0.25">
      <c r="A21" s="14"/>
      <c r="B21" s="14"/>
      <c r="C21" s="14"/>
      <c r="D21" s="14"/>
      <c r="E21" s="14"/>
      <c r="F21" s="14"/>
      <c r="G21" s="14"/>
      <c r="H21" s="14"/>
      <c r="I21" s="14"/>
    </row>
    <row r="22" spans="1:9" x14ac:dyDescent="0.25">
      <c r="A22" s="14"/>
      <c r="B22" s="14"/>
      <c r="C22" s="14"/>
      <c r="D22" s="14"/>
      <c r="E22" s="14"/>
      <c r="F22" s="14"/>
      <c r="G22" s="14"/>
      <c r="H22" s="14"/>
      <c r="I22" s="14"/>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4"/>
      <c r="C26" s="14"/>
      <c r="D26" s="14"/>
      <c r="E26" s="14"/>
      <c r="F26" s="14"/>
      <c r="G26" s="14"/>
      <c r="H26" s="14"/>
      <c r="I26" s="14"/>
    </row>
    <row r="27" spans="1:9" x14ac:dyDescent="0.25">
      <c r="A27" s="14"/>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x14ac:dyDescent="0.25">
      <c r="A30" s="14"/>
      <c r="B30" s="14"/>
      <c r="C30" s="14"/>
      <c r="D30" s="14"/>
      <c r="E30" s="14"/>
      <c r="F30" s="14"/>
      <c r="G30" s="14"/>
      <c r="H30" s="14"/>
      <c r="I30" s="14"/>
    </row>
    <row r="31" spans="1:9" x14ac:dyDescent="0.25">
      <c r="A31" s="14"/>
      <c r="B31" s="14"/>
      <c r="C31" s="14"/>
      <c r="D31" s="14"/>
      <c r="E31" s="14"/>
      <c r="F31" s="14"/>
      <c r="G31" s="14"/>
      <c r="H31" s="14"/>
      <c r="I31" s="14"/>
    </row>
    <row r="32" spans="1:9" x14ac:dyDescent="0.25">
      <c r="A32" s="14"/>
      <c r="B32" s="14"/>
      <c r="C32" s="14"/>
      <c r="D32" s="14"/>
      <c r="E32" s="14"/>
      <c r="F32" s="14"/>
      <c r="G32" s="14"/>
      <c r="H32" s="14"/>
      <c r="I32" s="14"/>
    </row>
    <row r="33" spans="1:9" x14ac:dyDescent="0.25">
      <c r="A33" s="14"/>
      <c r="B33" s="14"/>
      <c r="C33" s="14"/>
      <c r="D33" s="14"/>
      <c r="E33" s="14"/>
      <c r="F33" s="14"/>
      <c r="G33" s="14"/>
      <c r="H33" s="14"/>
      <c r="I33" s="14"/>
    </row>
    <row r="34" spans="1:9" x14ac:dyDescent="0.25">
      <c r="A34" s="14"/>
      <c r="B34" s="14"/>
      <c r="C34" s="14"/>
      <c r="D34" s="14"/>
      <c r="E34" s="14"/>
      <c r="F34" s="14"/>
      <c r="G34" s="14"/>
      <c r="H34" s="14"/>
      <c r="I34" s="14"/>
    </row>
    <row r="35" spans="1:9" x14ac:dyDescent="0.25">
      <c r="A35" s="14"/>
      <c r="B35" s="14"/>
      <c r="C35" s="14"/>
      <c r="D35" s="14"/>
      <c r="E35" s="14"/>
      <c r="F35" s="14"/>
      <c r="G35" s="14"/>
      <c r="H35" s="14"/>
      <c r="I35" s="14"/>
    </row>
    <row r="36" spans="1:9" x14ac:dyDescent="0.25">
      <c r="A36" s="14"/>
      <c r="B36" s="14"/>
      <c r="C36" s="14"/>
      <c r="D36" s="14"/>
      <c r="E36" s="14"/>
      <c r="F36" s="14"/>
      <c r="G36" s="14"/>
      <c r="H36" s="14"/>
      <c r="I36" s="14"/>
    </row>
    <row r="37" spans="1:9" x14ac:dyDescent="0.25">
      <c r="A37" s="14"/>
      <c r="B37" s="14"/>
      <c r="C37" s="14"/>
      <c r="D37" s="14"/>
      <c r="E37" s="14"/>
      <c r="F37" s="14"/>
      <c r="G37" s="14"/>
      <c r="H37" s="14"/>
      <c r="I37" s="14"/>
    </row>
    <row r="38" spans="1:9" x14ac:dyDescent="0.25">
      <c r="A38" s="14"/>
      <c r="B38" s="14"/>
      <c r="C38" s="14"/>
      <c r="D38" s="14"/>
      <c r="E38" s="14"/>
      <c r="F38" s="14"/>
      <c r="G38" s="14"/>
      <c r="H38" s="14"/>
      <c r="I38" s="14"/>
    </row>
    <row r="39" spans="1:9" x14ac:dyDescent="0.25">
      <c r="A39" s="14"/>
      <c r="B39" s="14"/>
      <c r="C39" s="14"/>
      <c r="D39" s="14"/>
      <c r="E39" s="14"/>
      <c r="F39" s="14"/>
      <c r="G39" s="14"/>
      <c r="H39" s="14"/>
      <c r="I39" s="14"/>
    </row>
    <row r="40" spans="1:9" x14ac:dyDescent="0.25">
      <c r="A40" s="14"/>
      <c r="B40" s="14"/>
      <c r="C40" s="14"/>
      <c r="D40" s="14"/>
      <c r="E40" s="14"/>
      <c r="F40" s="14"/>
      <c r="G40" s="14"/>
      <c r="H40" s="14"/>
      <c r="I40" s="14"/>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x14ac:dyDescent="0.25">
      <c r="A46" s="14"/>
      <c r="B46" s="14"/>
      <c r="C46" s="14"/>
      <c r="D46" s="14"/>
      <c r="E46" s="14"/>
      <c r="F46" s="14"/>
      <c r="G46" s="14"/>
      <c r="H46" s="14"/>
      <c r="I46" s="14"/>
    </row>
    <row r="47" spans="1:9" x14ac:dyDescent="0.25">
      <c r="A47" s="14"/>
      <c r="B47" s="14"/>
      <c r="C47" s="14"/>
      <c r="D47" s="14"/>
      <c r="E47" s="14"/>
      <c r="F47" s="14"/>
      <c r="G47" s="14"/>
      <c r="H47" s="14"/>
      <c r="I47" s="14"/>
    </row>
    <row r="48" spans="1:9" x14ac:dyDescent="0.25">
      <c r="A48" s="14"/>
      <c r="B48" s="14"/>
      <c r="C48" s="14"/>
      <c r="D48" s="14"/>
      <c r="E48" s="14"/>
      <c r="F48" s="14"/>
      <c r="G48" s="14"/>
      <c r="H48" s="14"/>
      <c r="I48" s="14"/>
    </row>
    <row r="49" spans="1:9" x14ac:dyDescent="0.25">
      <c r="A49" s="14"/>
      <c r="B49" s="14"/>
      <c r="C49" s="14"/>
      <c r="D49" s="14"/>
      <c r="E49" s="14"/>
      <c r="F49" s="14"/>
      <c r="G49" s="14"/>
      <c r="H49" s="14"/>
      <c r="I49" s="14"/>
    </row>
    <row r="50" spans="1:9" x14ac:dyDescent="0.25">
      <c r="A50" s="14"/>
      <c r="B50" s="14"/>
      <c r="C50" s="14"/>
      <c r="D50" s="14"/>
      <c r="E50" s="14"/>
      <c r="F50" s="14"/>
      <c r="G50" s="14"/>
      <c r="H50" s="14"/>
      <c r="I50" s="14"/>
    </row>
    <row r="51" spans="1:9" x14ac:dyDescent="0.25">
      <c r="A51" s="14"/>
      <c r="B51" s="14"/>
      <c r="C51" s="14"/>
      <c r="D51" s="14"/>
      <c r="E51" s="14"/>
      <c r="F51" s="14"/>
      <c r="G51" s="14"/>
      <c r="H51" s="14"/>
      <c r="I51" s="14"/>
    </row>
    <row r="52" spans="1:9" x14ac:dyDescent="0.25">
      <c r="A52" s="14"/>
      <c r="B52" s="14"/>
      <c r="C52" s="14"/>
      <c r="D52" s="14"/>
      <c r="E52" s="14"/>
      <c r="F52" s="14"/>
      <c r="G52" s="14"/>
      <c r="H52" s="14"/>
      <c r="I52" s="14"/>
    </row>
    <row r="53" spans="1:9" x14ac:dyDescent="0.25">
      <c r="A53" s="14"/>
      <c r="B53" s="14"/>
      <c r="C53" s="14"/>
      <c r="D53" s="14"/>
      <c r="E53" s="14"/>
      <c r="F53" s="14"/>
      <c r="G53" s="14"/>
      <c r="H53" s="14"/>
      <c r="I53" s="14"/>
    </row>
    <row r="54" spans="1:9" x14ac:dyDescent="0.25">
      <c r="A54" s="14"/>
      <c r="B54" s="14"/>
      <c r="C54" s="14"/>
      <c r="D54" s="14"/>
      <c r="E54" s="14"/>
      <c r="F54" s="14"/>
      <c r="G54" s="14"/>
      <c r="H54" s="14"/>
      <c r="I54" s="14"/>
    </row>
    <row r="55" spans="1:9" x14ac:dyDescent="0.25">
      <c r="A55" s="14"/>
      <c r="B55" s="14"/>
      <c r="C55" s="14"/>
      <c r="D55" s="14"/>
      <c r="E55" s="14"/>
      <c r="F55" s="14"/>
      <c r="G55" s="14"/>
      <c r="H55" s="14"/>
      <c r="I55" s="14"/>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14"/>
      <c r="B58" s="14"/>
      <c r="C58" s="14"/>
      <c r="D58" s="14"/>
      <c r="E58" s="14"/>
      <c r="F58" s="14"/>
      <c r="G58" s="14"/>
      <c r="H58" s="14"/>
      <c r="I58" s="14"/>
    </row>
    <row r="59" spans="1:9" x14ac:dyDescent="0.25">
      <c r="A59" s="14"/>
      <c r="B59" s="14"/>
      <c r="C59" s="14"/>
      <c r="D59" s="14"/>
      <c r="E59" s="14"/>
      <c r="F59" s="14"/>
      <c r="G59" s="14"/>
      <c r="H59" s="14"/>
      <c r="I59" s="14"/>
    </row>
    <row r="60" spans="1:9" x14ac:dyDescent="0.25">
      <c r="A60" s="14"/>
      <c r="B60" s="14"/>
      <c r="C60" s="14"/>
      <c r="D60" s="14"/>
      <c r="E60" s="14"/>
      <c r="F60" s="14"/>
      <c r="G60" s="14"/>
      <c r="H60" s="14"/>
      <c r="I60" s="14"/>
    </row>
    <row r="61" spans="1:9" x14ac:dyDescent="0.25">
      <c r="A61" s="14"/>
      <c r="B61" s="14"/>
      <c r="C61" s="14"/>
      <c r="D61" s="14"/>
      <c r="E61" s="14"/>
      <c r="F61" s="14"/>
      <c r="G61" s="14"/>
      <c r="H61" s="14"/>
      <c r="I61" s="14"/>
    </row>
    <row r="62" spans="1:9" x14ac:dyDescent="0.25">
      <c r="A62" s="14"/>
      <c r="B62" s="14"/>
      <c r="C62" s="14"/>
      <c r="D62" s="14"/>
      <c r="E62" s="14"/>
      <c r="F62" s="14"/>
      <c r="G62" s="14"/>
      <c r="H62" s="14"/>
      <c r="I62" s="14"/>
    </row>
    <row r="63" spans="1:9" x14ac:dyDescent="0.25">
      <c r="A63" s="14"/>
      <c r="B63" s="14"/>
      <c r="C63" s="14"/>
      <c r="D63" s="14"/>
      <c r="E63" s="14"/>
      <c r="F63" s="14"/>
      <c r="G63" s="14"/>
      <c r="H63" s="14"/>
      <c r="I63" s="14"/>
    </row>
    <row r="64" spans="1:9" x14ac:dyDescent="0.25">
      <c r="A64" s="14"/>
      <c r="B64" s="14"/>
      <c r="C64" s="14"/>
      <c r="D64" s="14"/>
      <c r="E64" s="14"/>
      <c r="F64" s="14"/>
      <c r="G64" s="14"/>
      <c r="H64" s="14"/>
      <c r="I64" s="14"/>
    </row>
    <row r="65" spans="1:9" x14ac:dyDescent="0.25">
      <c r="A65" s="14"/>
      <c r="B65" s="14"/>
      <c r="C65" s="14"/>
      <c r="D65" s="14"/>
      <c r="E65" s="14"/>
      <c r="F65" s="14"/>
      <c r="G65" s="14"/>
      <c r="H65" s="14"/>
      <c r="I65" s="14"/>
    </row>
    <row r="66" spans="1:9" x14ac:dyDescent="0.25">
      <c r="A66" s="14"/>
      <c r="B66" s="14"/>
      <c r="C66" s="14"/>
      <c r="D66" s="14"/>
      <c r="E66" s="14"/>
      <c r="F66" s="14"/>
      <c r="G66" s="14"/>
      <c r="H66" s="14"/>
      <c r="I66" s="14"/>
    </row>
    <row r="67" spans="1:9" x14ac:dyDescent="0.25">
      <c r="A67" s="14"/>
      <c r="B67" s="14"/>
      <c r="C67" s="14"/>
      <c r="D67" s="14"/>
      <c r="E67" s="14"/>
      <c r="F67" s="14"/>
      <c r="G67" s="14"/>
      <c r="H67" s="14"/>
      <c r="I67" s="14"/>
    </row>
    <row r="68" spans="1:9" x14ac:dyDescent="0.25">
      <c r="A68" s="14"/>
      <c r="B68" s="14"/>
      <c r="C68" s="14"/>
      <c r="D68" s="14"/>
      <c r="E68" s="14"/>
      <c r="F68" s="14"/>
      <c r="G68" s="14"/>
      <c r="H68" s="14"/>
      <c r="I68" s="14"/>
    </row>
    <row r="69" spans="1:9" x14ac:dyDescent="0.25">
      <c r="A69" s="14"/>
      <c r="B69" s="14"/>
      <c r="C69" s="14"/>
      <c r="D69" s="14"/>
      <c r="E69" s="14"/>
      <c r="F69" s="14"/>
      <c r="G69" s="14"/>
      <c r="H69" s="14"/>
      <c r="I69" s="14"/>
    </row>
    <row r="70" spans="1:9" x14ac:dyDescent="0.25">
      <c r="A70" s="14"/>
      <c r="B70" s="14"/>
      <c r="C70" s="14"/>
      <c r="D70" s="14"/>
      <c r="E70" s="14"/>
      <c r="F70" s="14"/>
      <c r="G70" s="14"/>
      <c r="H70" s="14"/>
      <c r="I70" s="14"/>
    </row>
    <row r="71" spans="1:9" x14ac:dyDescent="0.25">
      <c r="A71" s="14"/>
      <c r="B71" s="14"/>
      <c r="C71" s="14"/>
      <c r="D71" s="14"/>
      <c r="E71" s="14"/>
      <c r="F71" s="14"/>
      <c r="G71" s="14"/>
      <c r="H71" s="14"/>
      <c r="I71" s="14"/>
    </row>
    <row r="72" spans="1:9" x14ac:dyDescent="0.25">
      <c r="A72" s="14"/>
      <c r="B72" s="14"/>
      <c r="C72" s="14"/>
      <c r="D72" s="14"/>
      <c r="E72" s="14"/>
      <c r="F72" s="14"/>
      <c r="G72" s="14"/>
      <c r="H72" s="14"/>
      <c r="I72" s="14"/>
    </row>
    <row r="73" spans="1:9" x14ac:dyDescent="0.25">
      <c r="A73" s="14"/>
      <c r="B73" s="14"/>
      <c r="C73" s="14"/>
      <c r="D73" s="14"/>
      <c r="E73" s="14"/>
      <c r="F73" s="14"/>
      <c r="G73" s="14"/>
      <c r="H73" s="14"/>
      <c r="I73" s="14"/>
    </row>
    <row r="74" spans="1:9" x14ac:dyDescent="0.25">
      <c r="A74" s="14"/>
      <c r="B74" s="14"/>
      <c r="C74" s="14"/>
      <c r="D74" s="14"/>
      <c r="E74" s="14"/>
      <c r="F74" s="14"/>
      <c r="G74" s="14"/>
      <c r="H74" s="14"/>
      <c r="I74" s="14"/>
    </row>
    <row r="75" spans="1:9" x14ac:dyDescent="0.25">
      <c r="A75" s="14"/>
      <c r="B75" s="14"/>
      <c r="C75" s="14"/>
      <c r="D75" s="14"/>
      <c r="E75" s="14"/>
      <c r="F75" s="14"/>
      <c r="G75" s="14"/>
      <c r="H75" s="14"/>
      <c r="I75" s="14"/>
    </row>
    <row r="76" spans="1:9" x14ac:dyDescent="0.25">
      <c r="A76" s="14"/>
      <c r="B76" s="14"/>
      <c r="C76" s="14"/>
      <c r="D76" s="14"/>
      <c r="E76" s="14"/>
      <c r="F76" s="14"/>
      <c r="G76" s="14"/>
      <c r="H76" s="14"/>
      <c r="I76" s="14"/>
    </row>
    <row r="77" spans="1:9" x14ac:dyDescent="0.25">
      <c r="A77" s="14"/>
      <c r="B77" s="14"/>
      <c r="C77" s="14"/>
      <c r="D77" s="14"/>
      <c r="E77" s="14"/>
      <c r="F77" s="14"/>
      <c r="G77" s="14"/>
      <c r="H77" s="14"/>
      <c r="I77" s="14"/>
    </row>
    <row r="78" spans="1:9" x14ac:dyDescent="0.25">
      <c r="A78" s="14"/>
      <c r="B78" s="14"/>
      <c r="C78" s="14"/>
      <c r="D78" s="14"/>
      <c r="E78" s="14"/>
      <c r="F78" s="14"/>
      <c r="G78" s="14"/>
      <c r="H78" s="14"/>
      <c r="I78" s="14"/>
    </row>
    <row r="79" spans="1:9" x14ac:dyDescent="0.25">
      <c r="A79" s="14"/>
      <c r="B79" s="14"/>
      <c r="C79" s="14"/>
      <c r="D79" s="14"/>
      <c r="E79" s="14"/>
      <c r="F79" s="14"/>
      <c r="G79" s="14"/>
      <c r="H79" s="14"/>
      <c r="I79" s="14"/>
    </row>
    <row r="80" spans="1:9" x14ac:dyDescent="0.25">
      <c r="A80" s="14"/>
      <c r="B80" s="14"/>
      <c r="C80" s="14"/>
      <c r="D80" s="14"/>
      <c r="E80" s="14"/>
      <c r="F80" s="14"/>
      <c r="G80" s="14"/>
      <c r="H80" s="14"/>
      <c r="I80" s="14"/>
    </row>
    <row r="81" spans="1:9" x14ac:dyDescent="0.25">
      <c r="A81" s="14"/>
      <c r="B81" s="14"/>
      <c r="C81" s="14"/>
      <c r="D81" s="14"/>
      <c r="E81" s="14"/>
      <c r="F81" s="14"/>
      <c r="G81" s="14"/>
      <c r="H81" s="14"/>
      <c r="I81" s="14"/>
    </row>
    <row r="82" spans="1:9" x14ac:dyDescent="0.25">
      <c r="A82" s="14"/>
      <c r="B82" s="14"/>
      <c r="C82" s="14"/>
      <c r="D82" s="14"/>
      <c r="E82" s="14"/>
      <c r="F82" s="14"/>
      <c r="G82" s="14"/>
      <c r="H82" s="14"/>
      <c r="I82" s="14"/>
    </row>
    <row r="83" spans="1:9" x14ac:dyDescent="0.25">
      <c r="A83" s="14"/>
      <c r="B83" s="14"/>
      <c r="C83" s="14"/>
      <c r="D83" s="14"/>
      <c r="E83" s="14"/>
      <c r="F83" s="14"/>
      <c r="G83" s="14"/>
      <c r="H83" s="14"/>
      <c r="I83" s="14"/>
    </row>
    <row r="84" spans="1:9" x14ac:dyDescent="0.25">
      <c r="A84" s="14"/>
      <c r="B84" s="14"/>
      <c r="C84" s="14"/>
      <c r="D84" s="14"/>
      <c r="E84" s="14"/>
      <c r="F84" s="14"/>
      <c r="G84" s="14"/>
      <c r="H84" s="14"/>
      <c r="I84" s="14"/>
    </row>
    <row r="85" spans="1:9" x14ac:dyDescent="0.25">
      <c r="A85" s="14"/>
      <c r="B85" s="14"/>
      <c r="C85" s="14"/>
      <c r="D85" s="14"/>
      <c r="E85" s="14"/>
      <c r="F85" s="14"/>
      <c r="G85" s="14"/>
      <c r="H85" s="14"/>
      <c r="I85" s="14"/>
    </row>
    <row r="86" spans="1:9" x14ac:dyDescent="0.25">
      <c r="A86" s="14"/>
      <c r="B86" s="14"/>
      <c r="C86" s="14"/>
      <c r="D86" s="14"/>
      <c r="E86" s="14"/>
      <c r="F86" s="14"/>
      <c r="G86" s="14"/>
      <c r="H86" s="14"/>
      <c r="I86" s="14"/>
    </row>
    <row r="87" spans="1:9" x14ac:dyDescent="0.25">
      <c r="A87" s="14"/>
      <c r="B87" s="14"/>
      <c r="C87" s="14"/>
      <c r="D87" s="14"/>
      <c r="E87" s="14"/>
      <c r="F87" s="14"/>
      <c r="G87" s="14"/>
      <c r="H87" s="14"/>
      <c r="I87" s="14"/>
    </row>
    <row r="88" spans="1:9" x14ac:dyDescent="0.25">
      <c r="A88" s="14"/>
      <c r="B88" s="14"/>
      <c r="C88" s="14"/>
      <c r="D88" s="14"/>
      <c r="E88" s="14"/>
      <c r="F88" s="14"/>
      <c r="G88" s="14"/>
      <c r="H88" s="14"/>
      <c r="I88" s="14"/>
    </row>
    <row r="89" spans="1:9" x14ac:dyDescent="0.25">
      <c r="A89" s="14"/>
      <c r="B89" s="14"/>
      <c r="C89" s="14"/>
      <c r="D89" s="14"/>
      <c r="E89" s="14"/>
      <c r="F89" s="14"/>
      <c r="G89" s="14"/>
      <c r="H89" s="14"/>
      <c r="I89" s="14"/>
    </row>
    <row r="90" spans="1:9" x14ac:dyDescent="0.25">
      <c r="A90" s="14"/>
      <c r="B90" s="14"/>
      <c r="C90" s="14"/>
      <c r="D90" s="14"/>
      <c r="E90" s="14"/>
      <c r="F90" s="14"/>
      <c r="G90" s="14"/>
      <c r="H90" s="14"/>
      <c r="I90" s="14"/>
    </row>
    <row r="91" spans="1:9" x14ac:dyDescent="0.25">
      <c r="A91" s="14"/>
      <c r="B91" s="14"/>
      <c r="C91" s="14"/>
      <c r="D91" s="14"/>
      <c r="E91" s="14"/>
      <c r="F91" s="14"/>
      <c r="G91" s="14"/>
      <c r="H91" s="14"/>
      <c r="I91" s="14"/>
    </row>
    <row r="92" spans="1:9" x14ac:dyDescent="0.25">
      <c r="A92" s="14"/>
      <c r="B92" s="14"/>
      <c r="C92" s="14"/>
      <c r="D92" s="14"/>
      <c r="E92" s="14"/>
      <c r="F92" s="14"/>
      <c r="G92" s="14"/>
      <c r="H92" s="14"/>
      <c r="I92" s="14"/>
    </row>
    <row r="93" spans="1:9" x14ac:dyDescent="0.25">
      <c r="A93" s="14"/>
      <c r="B93" s="14"/>
      <c r="C93" s="14"/>
      <c r="D93" s="14"/>
      <c r="E93" s="14"/>
      <c r="F93" s="14"/>
      <c r="G93" s="14"/>
      <c r="H93" s="14"/>
      <c r="I93" s="14"/>
    </row>
    <row r="94" spans="1:9" x14ac:dyDescent="0.25">
      <c r="A94" s="14"/>
      <c r="B94" s="14"/>
      <c r="C94" s="14"/>
      <c r="D94" s="14"/>
      <c r="E94" s="14"/>
      <c r="F94" s="14"/>
      <c r="G94" s="14"/>
      <c r="H94" s="14"/>
      <c r="I94" s="14"/>
    </row>
    <row r="95" spans="1:9" x14ac:dyDescent="0.25">
      <c r="A95" s="14"/>
      <c r="B95" s="14"/>
      <c r="C95" s="14"/>
      <c r="D95" s="14"/>
      <c r="E95" s="14"/>
      <c r="F95" s="14"/>
      <c r="G95" s="14"/>
      <c r="H95" s="14"/>
      <c r="I95" s="14"/>
    </row>
    <row r="96" spans="1:9" x14ac:dyDescent="0.25">
      <c r="A96" s="14"/>
      <c r="B96" s="14"/>
      <c r="C96" s="14"/>
      <c r="D96" s="14"/>
      <c r="E96" s="14"/>
      <c r="F96" s="14"/>
      <c r="G96" s="14"/>
      <c r="H96" s="14"/>
      <c r="I96" s="14"/>
    </row>
    <row r="97" spans="1:9" x14ac:dyDescent="0.25">
      <c r="A97" s="14"/>
      <c r="B97" s="14"/>
      <c r="C97" s="14"/>
      <c r="D97" s="14"/>
      <c r="E97" s="14"/>
      <c r="F97" s="14"/>
      <c r="G97" s="14"/>
      <c r="H97" s="14"/>
      <c r="I97" s="14"/>
    </row>
    <row r="98" spans="1:9" x14ac:dyDescent="0.25">
      <c r="A98" s="14"/>
      <c r="B98" s="14"/>
      <c r="C98" s="14"/>
      <c r="D98" s="14"/>
      <c r="E98" s="14"/>
      <c r="F98" s="14"/>
      <c r="G98" s="14"/>
      <c r="H98" s="14"/>
      <c r="I98" s="14"/>
    </row>
    <row r="99" spans="1:9" x14ac:dyDescent="0.25">
      <c r="A99" s="14"/>
      <c r="B99" s="14"/>
      <c r="C99" s="14"/>
      <c r="D99" s="14"/>
      <c r="E99" s="14"/>
      <c r="F99" s="14"/>
      <c r="G99" s="14"/>
      <c r="H99" s="14"/>
      <c r="I99" s="14"/>
    </row>
    <row r="100" spans="1:9" x14ac:dyDescent="0.25">
      <c r="A100" s="14"/>
      <c r="B100" s="14"/>
      <c r="C100" s="14"/>
      <c r="D100" s="14"/>
      <c r="E100" s="14"/>
      <c r="F100" s="14"/>
      <c r="G100" s="14"/>
      <c r="H100" s="14"/>
      <c r="I100" s="14"/>
    </row>
    <row r="101" spans="1:9" x14ac:dyDescent="0.25">
      <c r="A101" s="14"/>
      <c r="B101" s="14"/>
      <c r="C101" s="14"/>
      <c r="D101" s="14"/>
      <c r="E101" s="14"/>
      <c r="F101" s="14"/>
      <c r="G101" s="14"/>
      <c r="H101" s="14"/>
      <c r="I101" s="14"/>
    </row>
    <row r="102" spans="1:9" x14ac:dyDescent="0.25">
      <c r="A102" s="14"/>
      <c r="B102" s="14"/>
      <c r="C102" s="14"/>
      <c r="D102" s="14"/>
      <c r="E102" s="14"/>
      <c r="F102" s="14"/>
      <c r="G102" s="14"/>
      <c r="H102" s="14"/>
      <c r="I102" s="14"/>
    </row>
    <row r="103" spans="1:9" x14ac:dyDescent="0.25">
      <c r="A103" s="14"/>
      <c r="B103" s="14"/>
      <c r="C103" s="14"/>
      <c r="D103" s="14"/>
      <c r="E103" s="14"/>
      <c r="F103" s="14"/>
      <c r="G103" s="14"/>
      <c r="H103" s="14"/>
      <c r="I103" s="14"/>
    </row>
    <row r="104" spans="1:9" x14ac:dyDescent="0.25">
      <c r="A104" s="14"/>
      <c r="B104" s="14"/>
      <c r="C104" s="14"/>
      <c r="D104" s="14"/>
      <c r="E104" s="14"/>
      <c r="F104" s="14"/>
      <c r="G104" s="14"/>
      <c r="H104" s="14"/>
      <c r="I104" s="14"/>
    </row>
    <row r="105" spans="1:9" x14ac:dyDescent="0.25">
      <c r="A105" s="14"/>
      <c r="B105" s="14"/>
      <c r="C105" s="14"/>
      <c r="D105" s="14"/>
      <c r="E105" s="14"/>
      <c r="F105" s="14"/>
      <c r="G105" s="14"/>
      <c r="H105" s="14"/>
      <c r="I105" s="14"/>
    </row>
    <row r="106" spans="1:9" x14ac:dyDescent="0.25">
      <c r="A106" s="14"/>
      <c r="B106" s="14"/>
      <c r="C106" s="14"/>
      <c r="D106" s="14"/>
      <c r="E106" s="14"/>
      <c r="F106" s="14"/>
      <c r="G106" s="14"/>
      <c r="H106" s="14"/>
      <c r="I106" s="14"/>
    </row>
    <row r="107" spans="1:9" x14ac:dyDescent="0.25">
      <c r="A107" s="14"/>
      <c r="B107" s="14"/>
      <c r="C107" s="14"/>
      <c r="D107" s="14"/>
      <c r="E107" s="14"/>
      <c r="F107" s="14"/>
      <c r="G107" s="14"/>
      <c r="H107" s="14"/>
      <c r="I107" s="14"/>
    </row>
    <row r="108" spans="1:9" x14ac:dyDescent="0.25">
      <c r="A108" s="14"/>
      <c r="B108" s="14"/>
      <c r="C108" s="14"/>
      <c r="D108" s="14"/>
      <c r="E108" s="14"/>
      <c r="F108" s="14"/>
      <c r="G108" s="14"/>
      <c r="H108" s="14"/>
      <c r="I108" s="14"/>
    </row>
    <row r="109" spans="1:9" x14ac:dyDescent="0.25">
      <c r="A109" s="14"/>
      <c r="B109" s="14"/>
      <c r="C109" s="14"/>
      <c r="D109" s="14"/>
      <c r="E109" s="14"/>
      <c r="F109" s="14"/>
      <c r="G109" s="14"/>
      <c r="H109" s="14"/>
      <c r="I109" s="14"/>
    </row>
    <row r="110" spans="1:9" x14ac:dyDescent="0.25">
      <c r="A110" s="14"/>
      <c r="B110" s="14"/>
      <c r="C110" s="14"/>
      <c r="D110" s="14"/>
      <c r="E110" s="14"/>
      <c r="F110" s="14"/>
      <c r="G110" s="14"/>
      <c r="H110" s="14"/>
      <c r="I110" s="14"/>
    </row>
    <row r="111" spans="1:9" x14ac:dyDescent="0.25">
      <c r="A111" s="14"/>
      <c r="B111" s="14"/>
      <c r="C111" s="14"/>
      <c r="D111" s="14"/>
      <c r="E111" s="14"/>
      <c r="F111" s="14"/>
      <c r="G111" s="14"/>
      <c r="H111" s="14"/>
      <c r="I111" s="14"/>
    </row>
    <row r="112" spans="1:9" x14ac:dyDescent="0.25">
      <c r="A112" s="14"/>
      <c r="B112" s="14"/>
      <c r="C112" s="14"/>
      <c r="D112" s="14"/>
      <c r="E112" s="14"/>
      <c r="F112" s="14"/>
      <c r="G112" s="14"/>
      <c r="H112" s="14"/>
      <c r="I112" s="14"/>
    </row>
    <row r="113" spans="1:9" x14ac:dyDescent="0.25">
      <c r="A113" s="14"/>
      <c r="B113" s="14"/>
      <c r="C113" s="14"/>
      <c r="D113" s="14"/>
      <c r="E113" s="14"/>
      <c r="F113" s="14"/>
      <c r="G113" s="14"/>
      <c r="H113" s="14"/>
      <c r="I113" s="14"/>
    </row>
    <row r="114" spans="1:9" x14ac:dyDescent="0.25">
      <c r="A114" s="14"/>
      <c r="B114" s="14"/>
      <c r="C114" s="14"/>
      <c r="D114" s="14"/>
      <c r="E114" s="14"/>
      <c r="F114" s="14"/>
      <c r="G114" s="14"/>
      <c r="H114" s="14"/>
      <c r="I114" s="14"/>
    </row>
    <row r="115" spans="1:9" x14ac:dyDescent="0.25">
      <c r="A115" s="14"/>
      <c r="B115" s="14"/>
      <c r="C115" s="14"/>
      <c r="D115" s="14"/>
      <c r="E115" s="14"/>
      <c r="F115" s="14"/>
      <c r="G115" s="14"/>
      <c r="H115" s="14"/>
      <c r="I115" s="14"/>
    </row>
    <row r="116" spans="1:9" x14ac:dyDescent="0.25">
      <c r="A116" s="14"/>
      <c r="B116" s="14"/>
      <c r="C116" s="14"/>
      <c r="D116" s="14"/>
      <c r="E116" s="14"/>
      <c r="F116" s="14"/>
      <c r="G116" s="14"/>
      <c r="H116" s="14"/>
      <c r="I116" s="14"/>
    </row>
    <row r="117" spans="1:9" x14ac:dyDescent="0.25">
      <c r="A117" s="14"/>
      <c r="B117" s="14"/>
      <c r="C117" s="14"/>
      <c r="D117" s="14"/>
      <c r="E117" s="14"/>
      <c r="F117" s="14"/>
      <c r="G117" s="14"/>
      <c r="H117" s="14"/>
      <c r="I117" s="14"/>
    </row>
    <row r="118" spans="1:9" x14ac:dyDescent="0.25">
      <c r="A118" s="14"/>
      <c r="B118" s="14"/>
      <c r="C118" s="14"/>
      <c r="D118" s="14"/>
      <c r="E118" s="14"/>
      <c r="F118" s="14"/>
      <c r="G118" s="14"/>
      <c r="H118" s="14"/>
      <c r="I118" s="14"/>
    </row>
    <row r="119" spans="1:9" x14ac:dyDescent="0.25">
      <c r="A119" s="14"/>
      <c r="B119" s="14"/>
      <c r="C119" s="14"/>
      <c r="D119" s="14"/>
      <c r="E119" s="14"/>
      <c r="F119" s="14"/>
      <c r="G119" s="14"/>
      <c r="H119" s="14"/>
      <c r="I119" s="14"/>
    </row>
    <row r="120" spans="1:9" x14ac:dyDescent="0.25">
      <c r="A120" s="14"/>
      <c r="B120" s="14"/>
      <c r="C120" s="14"/>
      <c r="D120" s="14"/>
      <c r="E120" s="14"/>
      <c r="F120" s="14"/>
      <c r="G120" s="14"/>
      <c r="H120" s="14"/>
      <c r="I120" s="14"/>
    </row>
    <row r="121" spans="1:9" x14ac:dyDescent="0.25">
      <c r="A121" s="14"/>
      <c r="B121" s="14"/>
      <c r="C121" s="14"/>
      <c r="D121" s="14"/>
      <c r="E121" s="14"/>
      <c r="F121" s="14"/>
      <c r="G121" s="14"/>
      <c r="H121" s="14"/>
      <c r="I121" s="14"/>
    </row>
    <row r="122" spans="1:9" x14ac:dyDescent="0.25">
      <c r="A122" s="14"/>
      <c r="B122" s="14"/>
      <c r="C122" s="14"/>
      <c r="D122" s="14"/>
      <c r="E122" s="14"/>
      <c r="F122" s="14"/>
      <c r="G122" s="14"/>
      <c r="H122" s="14"/>
      <c r="I122" s="14"/>
    </row>
    <row r="123" spans="1:9" x14ac:dyDescent="0.25">
      <c r="A123" s="14"/>
      <c r="B123" s="14"/>
      <c r="C123" s="14"/>
      <c r="D123" s="14"/>
      <c r="E123" s="14"/>
      <c r="F123" s="14"/>
      <c r="G123" s="14"/>
      <c r="H123" s="14"/>
      <c r="I123" s="14"/>
    </row>
    <row r="124" spans="1:9" x14ac:dyDescent="0.25">
      <c r="A124" s="14"/>
      <c r="B124" s="14"/>
      <c r="C124" s="14"/>
      <c r="D124" s="14"/>
      <c r="E124" s="14"/>
      <c r="F124" s="14"/>
      <c r="G124" s="14"/>
      <c r="H124" s="14"/>
      <c r="I124" s="14"/>
    </row>
    <row r="125" spans="1:9" x14ac:dyDescent="0.25">
      <c r="A125" s="14"/>
      <c r="B125" s="14"/>
      <c r="C125" s="14"/>
      <c r="D125" s="14"/>
      <c r="E125" s="14"/>
      <c r="F125" s="14"/>
      <c r="G125" s="14"/>
      <c r="H125" s="14"/>
      <c r="I125" s="14"/>
    </row>
    <row r="126" spans="1:9" x14ac:dyDescent="0.25">
      <c r="A126" s="14"/>
      <c r="B126" s="14"/>
      <c r="C126" s="14"/>
      <c r="D126" s="14"/>
      <c r="E126" s="14"/>
      <c r="F126" s="14"/>
      <c r="G126" s="14"/>
      <c r="H126" s="14"/>
      <c r="I126" s="14"/>
    </row>
    <row r="127" spans="1:9" x14ac:dyDescent="0.25">
      <c r="A127" s="14"/>
      <c r="B127" s="14"/>
      <c r="C127" s="14"/>
      <c r="D127" s="14"/>
      <c r="E127" s="14"/>
      <c r="F127" s="14"/>
      <c r="G127" s="14"/>
      <c r="H127" s="14"/>
      <c r="I127" s="14"/>
    </row>
    <row r="128" spans="1:9" x14ac:dyDescent="0.25">
      <c r="A128" s="14"/>
      <c r="B128" s="14"/>
      <c r="C128" s="14"/>
      <c r="D128" s="14"/>
      <c r="E128" s="14"/>
      <c r="F128" s="14"/>
      <c r="G128" s="14"/>
      <c r="H128" s="14"/>
      <c r="I128" s="14"/>
    </row>
    <row r="129" spans="1:9" x14ac:dyDescent="0.25">
      <c r="A129" s="14"/>
      <c r="B129" s="14"/>
      <c r="C129" s="14"/>
      <c r="D129" s="14"/>
      <c r="E129" s="14"/>
      <c r="F129" s="14"/>
      <c r="G129" s="14"/>
      <c r="H129" s="14"/>
      <c r="I129" s="14"/>
    </row>
    <row r="130" spans="1:9" x14ac:dyDescent="0.25">
      <c r="A130" s="14"/>
      <c r="B130" s="14"/>
      <c r="C130" s="14"/>
      <c r="D130" s="14"/>
      <c r="E130" s="14"/>
      <c r="F130" s="14"/>
      <c r="G130" s="14"/>
      <c r="H130" s="14"/>
      <c r="I130" s="14"/>
    </row>
    <row r="131" spans="1:9" x14ac:dyDescent="0.25">
      <c r="A131" s="14"/>
      <c r="B131" s="14"/>
      <c r="C131" s="14"/>
      <c r="D131" s="14"/>
      <c r="E131" s="14"/>
      <c r="F131" s="14"/>
      <c r="G131" s="14"/>
      <c r="H131" s="14"/>
      <c r="I131" s="14"/>
    </row>
    <row r="132" spans="1:9" x14ac:dyDescent="0.25">
      <c r="A132" s="14"/>
      <c r="B132" s="14"/>
      <c r="C132" s="14"/>
      <c r="D132" s="14"/>
      <c r="E132" s="14"/>
      <c r="F132" s="14"/>
      <c r="G132" s="14"/>
      <c r="H132" s="14"/>
      <c r="I132" s="14"/>
    </row>
    <row r="133" spans="1:9" x14ac:dyDescent="0.25">
      <c r="A133" s="14"/>
      <c r="B133" s="14"/>
      <c r="C133" s="14"/>
      <c r="D133" s="14"/>
      <c r="E133" s="14"/>
      <c r="F133" s="14"/>
      <c r="G133" s="14"/>
      <c r="H133" s="14"/>
      <c r="I133" s="14"/>
    </row>
    <row r="134" spans="1:9" x14ac:dyDescent="0.25">
      <c r="A134" s="14"/>
      <c r="B134" s="14"/>
      <c r="C134" s="14"/>
      <c r="D134" s="14"/>
      <c r="E134" s="14"/>
      <c r="F134" s="14"/>
      <c r="G134" s="14"/>
      <c r="H134" s="14"/>
      <c r="I134" s="14"/>
    </row>
    <row r="135" spans="1:9" x14ac:dyDescent="0.25">
      <c r="A135" s="14"/>
      <c r="B135" s="14"/>
      <c r="C135" s="14"/>
      <c r="D135" s="14"/>
      <c r="E135" s="14"/>
      <c r="F135" s="14"/>
      <c r="G135" s="14"/>
      <c r="H135" s="14"/>
      <c r="I135" s="14"/>
    </row>
    <row r="136" spans="1:9" x14ac:dyDescent="0.25">
      <c r="A136" s="14"/>
      <c r="B136" s="14"/>
      <c r="C136" s="14"/>
      <c r="D136" s="14"/>
      <c r="E136" s="14"/>
      <c r="F136" s="14"/>
      <c r="G136" s="14"/>
      <c r="H136" s="14"/>
      <c r="I136" s="14"/>
    </row>
    <row r="137" spans="1:9" x14ac:dyDescent="0.25">
      <c r="A137" s="14"/>
      <c r="B137" s="14"/>
      <c r="C137" s="14"/>
      <c r="D137" s="14"/>
      <c r="E137" s="14"/>
      <c r="F137" s="14"/>
      <c r="G137" s="14"/>
      <c r="H137" s="14"/>
      <c r="I137" s="14"/>
    </row>
    <row r="138" spans="1:9" x14ac:dyDescent="0.25">
      <c r="A138" s="14"/>
      <c r="B138" s="14"/>
      <c r="C138" s="14"/>
      <c r="D138" s="14"/>
      <c r="E138" s="14"/>
      <c r="F138" s="14"/>
      <c r="G138" s="14"/>
      <c r="H138" s="14"/>
      <c r="I138" s="14"/>
    </row>
    <row r="139" spans="1:9" x14ac:dyDescent="0.25">
      <c r="A139" s="14"/>
      <c r="B139" s="14"/>
      <c r="C139" s="14"/>
      <c r="D139" s="14"/>
      <c r="E139" s="14"/>
      <c r="F139" s="14"/>
      <c r="G139" s="14"/>
      <c r="H139" s="14"/>
      <c r="I139" s="14"/>
    </row>
    <row r="140" spans="1:9" x14ac:dyDescent="0.25">
      <c r="A140" s="14"/>
      <c r="B140" s="14"/>
      <c r="C140" s="14"/>
      <c r="D140" s="14"/>
      <c r="E140" s="14"/>
      <c r="F140" s="14"/>
      <c r="G140" s="14"/>
      <c r="H140" s="14"/>
      <c r="I140" s="14"/>
    </row>
    <row r="141" spans="1:9" x14ac:dyDescent="0.25">
      <c r="A141" s="14"/>
      <c r="B141" s="14"/>
      <c r="C141" s="14"/>
      <c r="D141" s="14"/>
      <c r="E141" s="14"/>
      <c r="F141" s="14"/>
      <c r="G141" s="14"/>
      <c r="H141" s="14"/>
      <c r="I141" s="14"/>
    </row>
    <row r="142" spans="1:9" x14ac:dyDescent="0.25">
      <c r="A142" s="14"/>
      <c r="B142" s="14"/>
      <c r="C142" s="14"/>
      <c r="D142" s="14"/>
      <c r="E142" s="14"/>
      <c r="F142" s="14"/>
      <c r="G142" s="14"/>
      <c r="H142" s="14"/>
      <c r="I142" s="14"/>
    </row>
    <row r="143" spans="1:9" x14ac:dyDescent="0.25">
      <c r="A143" s="14"/>
      <c r="B143" s="14"/>
      <c r="C143" s="14"/>
      <c r="D143" s="14"/>
      <c r="E143" s="14"/>
      <c r="F143" s="14"/>
      <c r="G143" s="14"/>
      <c r="H143" s="14"/>
      <c r="I143" s="14"/>
    </row>
    <row r="144" spans="1:9" x14ac:dyDescent="0.25">
      <c r="A144" s="14"/>
      <c r="B144" s="14"/>
      <c r="C144" s="14"/>
      <c r="D144" s="14"/>
      <c r="E144" s="14"/>
      <c r="F144" s="14"/>
      <c r="G144" s="14"/>
      <c r="H144" s="14"/>
      <c r="I144" s="14"/>
    </row>
    <row r="145" spans="1:9" x14ac:dyDescent="0.25">
      <c r="A145" s="14"/>
      <c r="B145" s="14"/>
      <c r="C145" s="14"/>
      <c r="D145" s="14"/>
      <c r="E145" s="14"/>
      <c r="F145" s="14"/>
      <c r="G145" s="14"/>
      <c r="H145" s="14"/>
      <c r="I145" s="14"/>
    </row>
    <row r="146" spans="1:9" x14ac:dyDescent="0.25">
      <c r="A146" s="14"/>
      <c r="B146" s="14"/>
      <c r="C146" s="14"/>
      <c r="D146" s="14"/>
      <c r="E146" s="14"/>
      <c r="F146" s="14"/>
      <c r="G146" s="14"/>
      <c r="H146" s="14"/>
      <c r="I146" s="14"/>
    </row>
    <row r="147" spans="1:9" x14ac:dyDescent="0.25">
      <c r="A147" s="14"/>
      <c r="B147" s="14"/>
      <c r="C147" s="14"/>
      <c r="D147" s="14"/>
      <c r="E147" s="14"/>
      <c r="F147" s="14"/>
      <c r="G147" s="14"/>
      <c r="H147" s="14"/>
      <c r="I147" s="14"/>
    </row>
    <row r="148" spans="1:9" x14ac:dyDescent="0.25">
      <c r="A148" s="14"/>
      <c r="B148" s="14"/>
      <c r="C148" s="14"/>
      <c r="D148" s="14"/>
      <c r="E148" s="14"/>
      <c r="F148" s="14"/>
      <c r="G148" s="14"/>
      <c r="H148" s="14"/>
      <c r="I148" s="14"/>
    </row>
    <row r="149" spans="1:9" x14ac:dyDescent="0.25">
      <c r="A149" s="14"/>
      <c r="B149" s="14"/>
      <c r="C149" s="14"/>
      <c r="D149" s="14"/>
      <c r="E149" s="14"/>
      <c r="F149" s="14"/>
      <c r="G149" s="14"/>
      <c r="H149" s="14"/>
      <c r="I149" s="14"/>
    </row>
    <row r="150" spans="1:9" x14ac:dyDescent="0.25">
      <c r="A150" s="14"/>
      <c r="B150" s="14"/>
      <c r="C150" s="14"/>
      <c r="D150" s="14"/>
      <c r="E150" s="14"/>
      <c r="F150" s="14"/>
      <c r="G150" s="14"/>
      <c r="H150" s="14"/>
      <c r="I150" s="14"/>
    </row>
    <row r="151" spans="1:9" x14ac:dyDescent="0.25">
      <c r="A151" s="14"/>
      <c r="B151" s="14"/>
      <c r="C151" s="14"/>
      <c r="D151" s="14"/>
      <c r="E151" s="14"/>
      <c r="F151" s="14"/>
      <c r="G151" s="14"/>
      <c r="H151" s="14"/>
      <c r="I151" s="14"/>
    </row>
    <row r="152" spans="1:9" x14ac:dyDescent="0.25">
      <c r="A152" s="14"/>
      <c r="B152" s="14"/>
      <c r="C152" s="14"/>
      <c r="D152" s="14"/>
      <c r="E152" s="14"/>
      <c r="F152" s="14"/>
      <c r="G152" s="14"/>
      <c r="H152" s="14"/>
      <c r="I152" s="14"/>
    </row>
    <row r="153" spans="1:9" x14ac:dyDescent="0.25">
      <c r="A153" s="14"/>
      <c r="B153" s="14"/>
      <c r="C153" s="14"/>
      <c r="D153" s="14"/>
      <c r="E153" s="14"/>
      <c r="F153" s="14"/>
      <c r="G153" s="14"/>
      <c r="H153" s="14"/>
      <c r="I153" s="14"/>
    </row>
    <row r="154" spans="1:9" x14ac:dyDescent="0.25">
      <c r="A154" s="14"/>
      <c r="B154" s="14"/>
      <c r="C154" s="14"/>
      <c r="D154" s="14"/>
      <c r="E154" s="14"/>
      <c r="F154" s="14"/>
      <c r="G154" s="14"/>
      <c r="H154" s="14"/>
      <c r="I154" s="14"/>
    </row>
    <row r="155" spans="1:9" x14ac:dyDescent="0.25">
      <c r="A155" s="14"/>
      <c r="B155" s="14"/>
      <c r="C155" s="14"/>
      <c r="D155" s="14"/>
      <c r="E155" s="14"/>
      <c r="F155" s="14"/>
      <c r="G155" s="14"/>
      <c r="H155" s="14"/>
      <c r="I155" s="14"/>
    </row>
    <row r="156" spans="1:9" x14ac:dyDescent="0.25">
      <c r="A156" s="14"/>
      <c r="B156" s="14"/>
      <c r="C156" s="14"/>
      <c r="D156" s="14"/>
      <c r="E156" s="14"/>
      <c r="F156" s="14"/>
      <c r="G156" s="14"/>
      <c r="H156" s="14"/>
      <c r="I156" s="14"/>
    </row>
    <row r="157" spans="1:9" x14ac:dyDescent="0.25">
      <c r="A157" s="14"/>
      <c r="B157" s="14"/>
      <c r="C157" s="14"/>
      <c r="D157" s="14"/>
      <c r="E157" s="14"/>
      <c r="F157" s="14"/>
      <c r="G157" s="14"/>
      <c r="H157" s="14"/>
      <c r="I157" s="14"/>
    </row>
    <row r="158" spans="1:9" x14ac:dyDescent="0.25">
      <c r="A158" s="14"/>
      <c r="B158" s="14"/>
      <c r="C158" s="14"/>
      <c r="D158" s="14"/>
      <c r="E158" s="14"/>
      <c r="F158" s="14"/>
      <c r="G158" s="14"/>
      <c r="H158" s="14"/>
      <c r="I158" s="14"/>
    </row>
    <row r="159" spans="1:9" x14ac:dyDescent="0.25">
      <c r="A159" s="14"/>
      <c r="B159" s="14"/>
      <c r="C159" s="14"/>
      <c r="D159" s="14"/>
      <c r="E159" s="14"/>
      <c r="F159" s="14"/>
      <c r="G159" s="14"/>
      <c r="H159" s="14"/>
      <c r="I159" s="14"/>
    </row>
    <row r="160" spans="1:9" x14ac:dyDescent="0.25">
      <c r="A160" s="14"/>
      <c r="B160" s="14"/>
      <c r="C160" s="14"/>
      <c r="D160" s="14"/>
      <c r="E160" s="14"/>
      <c r="F160" s="14"/>
      <c r="G160" s="14"/>
      <c r="H160" s="14"/>
      <c r="I160" s="14"/>
    </row>
    <row r="161" spans="1:9" x14ac:dyDescent="0.25">
      <c r="A161" s="14"/>
      <c r="B161" s="14"/>
      <c r="C161" s="14"/>
      <c r="D161" s="14"/>
      <c r="E161" s="14"/>
      <c r="F161" s="14"/>
      <c r="G161" s="14"/>
      <c r="H161" s="14"/>
      <c r="I161" s="14"/>
    </row>
    <row r="162" spans="1:9" x14ac:dyDescent="0.25">
      <c r="A162" s="14"/>
      <c r="B162" s="14"/>
      <c r="C162" s="14"/>
      <c r="D162" s="14"/>
      <c r="E162" s="14"/>
      <c r="F162" s="14"/>
      <c r="G162" s="14"/>
      <c r="H162" s="14"/>
      <c r="I162" s="14"/>
    </row>
    <row r="163" spans="1:9" x14ac:dyDescent="0.25">
      <c r="A163" s="14"/>
      <c r="B163" s="14"/>
      <c r="C163" s="14"/>
      <c r="D163" s="14"/>
      <c r="E163" s="14"/>
      <c r="F163" s="14"/>
      <c r="G163" s="14"/>
      <c r="H163" s="14"/>
      <c r="I163" s="14"/>
    </row>
    <row r="164" spans="1:9" x14ac:dyDescent="0.25">
      <c r="A164" s="14"/>
      <c r="B164" s="14"/>
      <c r="C164" s="14"/>
      <c r="D164" s="14"/>
      <c r="E164" s="14"/>
      <c r="F164" s="14"/>
      <c r="G164" s="14"/>
      <c r="H164" s="14"/>
      <c r="I164" s="14"/>
    </row>
    <row r="165" spans="1:9" x14ac:dyDescent="0.25">
      <c r="A165" s="14"/>
      <c r="B165" s="14"/>
      <c r="C165" s="14"/>
      <c r="D165" s="14"/>
      <c r="E165" s="14"/>
      <c r="F165" s="14"/>
      <c r="G165" s="14"/>
      <c r="H165" s="14"/>
      <c r="I165" s="14"/>
    </row>
    <row r="166" spans="1:9" x14ac:dyDescent="0.25">
      <c r="A166" s="14"/>
      <c r="B166" s="14"/>
      <c r="C166" s="14"/>
      <c r="D166" s="14"/>
      <c r="E166" s="14"/>
      <c r="F166" s="14"/>
      <c r="G166" s="14"/>
      <c r="H166" s="14"/>
      <c r="I166" s="14"/>
    </row>
    <row r="167" spans="1:9" x14ac:dyDescent="0.25">
      <c r="A167" s="14"/>
      <c r="B167" s="14"/>
      <c r="C167" s="14"/>
      <c r="D167" s="14"/>
      <c r="E167" s="14"/>
      <c r="F167" s="14"/>
      <c r="G167" s="14"/>
      <c r="H167" s="14"/>
      <c r="I167" s="14"/>
    </row>
    <row r="168" spans="1:9" x14ac:dyDescent="0.25">
      <c r="A168" s="14"/>
      <c r="B168" s="14"/>
      <c r="C168" s="14"/>
      <c r="D168" s="14"/>
      <c r="E168" s="14"/>
      <c r="F168" s="14"/>
      <c r="G168" s="14"/>
      <c r="H168" s="14"/>
      <c r="I168" s="14"/>
    </row>
    <row r="169" spans="1:9" x14ac:dyDescent="0.25">
      <c r="A169" s="14"/>
      <c r="B169" s="14"/>
      <c r="C169" s="14"/>
      <c r="D169" s="14"/>
      <c r="E169" s="14"/>
      <c r="F169" s="14"/>
      <c r="G169" s="14"/>
      <c r="H169" s="14"/>
      <c r="I169" s="14"/>
    </row>
    <row r="170" spans="1:9" x14ac:dyDescent="0.25">
      <c r="A170" s="14"/>
      <c r="B170" s="14"/>
      <c r="C170" s="14"/>
      <c r="D170" s="14"/>
      <c r="E170" s="14"/>
      <c r="F170" s="14"/>
      <c r="G170" s="14"/>
      <c r="H170" s="14"/>
      <c r="I170" s="14"/>
    </row>
    <row r="171" spans="1:9" x14ac:dyDescent="0.25">
      <c r="A171" s="14"/>
      <c r="B171" s="14"/>
      <c r="C171" s="14"/>
      <c r="D171" s="14"/>
      <c r="E171" s="14"/>
      <c r="F171" s="14"/>
      <c r="G171" s="14"/>
      <c r="H171" s="14"/>
      <c r="I171" s="14"/>
    </row>
    <row r="172" spans="1:9" x14ac:dyDescent="0.25">
      <c r="A172" s="14"/>
      <c r="B172" s="14"/>
      <c r="C172" s="14"/>
      <c r="D172" s="14"/>
      <c r="E172" s="14"/>
      <c r="F172" s="14"/>
      <c r="G172" s="14"/>
      <c r="H172" s="14"/>
      <c r="I172" s="14"/>
    </row>
    <row r="173" spans="1:9" x14ac:dyDescent="0.25">
      <c r="A173" s="14"/>
      <c r="B173" s="14"/>
      <c r="C173" s="14"/>
      <c r="D173" s="14"/>
      <c r="E173" s="14"/>
      <c r="F173" s="14"/>
      <c r="G173" s="14"/>
      <c r="H173" s="14"/>
      <c r="I173" s="14"/>
    </row>
    <row r="174" spans="1:9" x14ac:dyDescent="0.25">
      <c r="A174" s="14"/>
      <c r="B174" s="14"/>
      <c r="C174" s="14"/>
      <c r="D174" s="14"/>
      <c r="E174" s="14"/>
      <c r="F174" s="14"/>
      <c r="G174" s="14"/>
      <c r="H174" s="14"/>
      <c r="I174" s="14"/>
    </row>
    <row r="175" spans="1:9" x14ac:dyDescent="0.25">
      <c r="A175" s="14"/>
      <c r="B175" s="14"/>
      <c r="C175" s="14"/>
      <c r="D175" s="14"/>
      <c r="E175" s="14"/>
      <c r="F175" s="14"/>
      <c r="G175" s="14"/>
      <c r="H175" s="14"/>
      <c r="I175" s="14"/>
    </row>
    <row r="176" spans="1:9" x14ac:dyDescent="0.25">
      <c r="A176" s="14"/>
      <c r="B176" s="14"/>
      <c r="C176" s="14"/>
      <c r="D176" s="14"/>
      <c r="E176" s="14"/>
      <c r="F176" s="14"/>
      <c r="G176" s="14"/>
      <c r="H176" s="14"/>
      <c r="I176" s="14"/>
    </row>
    <row r="177" spans="1:9" x14ac:dyDescent="0.25">
      <c r="A177" s="14"/>
      <c r="B177" s="14"/>
      <c r="C177" s="14"/>
      <c r="D177" s="14"/>
      <c r="E177" s="14"/>
      <c r="F177" s="14"/>
      <c r="G177" s="14"/>
      <c r="H177" s="14"/>
      <c r="I177" s="14"/>
    </row>
    <row r="178" spans="1:9" x14ac:dyDescent="0.25">
      <c r="A178" s="14"/>
      <c r="B178" s="14"/>
      <c r="C178" s="14"/>
      <c r="D178" s="14"/>
      <c r="E178" s="14"/>
      <c r="F178" s="14"/>
      <c r="G178" s="14"/>
      <c r="H178" s="14"/>
      <c r="I178" s="14"/>
    </row>
    <row r="179" spans="1:9" x14ac:dyDescent="0.25">
      <c r="A179" s="14"/>
      <c r="B179" s="14"/>
      <c r="C179" s="14"/>
      <c r="D179" s="14"/>
      <c r="E179" s="14"/>
      <c r="F179" s="14"/>
      <c r="G179" s="14"/>
      <c r="H179" s="14"/>
      <c r="I179" s="14"/>
    </row>
    <row r="180" spans="1:9" x14ac:dyDescent="0.25">
      <c r="A180" s="14"/>
      <c r="B180" s="14"/>
      <c r="C180" s="14"/>
      <c r="D180" s="14"/>
      <c r="E180" s="14"/>
      <c r="F180" s="14"/>
      <c r="G180" s="14"/>
      <c r="H180" s="14"/>
      <c r="I180" s="14"/>
    </row>
    <row r="181" spans="1:9" x14ac:dyDescent="0.25">
      <c r="A181" s="14"/>
      <c r="B181" s="14"/>
      <c r="C181" s="14"/>
      <c r="D181" s="14"/>
      <c r="E181" s="14"/>
      <c r="F181" s="14"/>
      <c r="G181" s="14"/>
      <c r="H181" s="14"/>
      <c r="I181" s="14"/>
    </row>
    <row r="182" spans="1:9" x14ac:dyDescent="0.25">
      <c r="A182" s="14"/>
      <c r="B182" s="14"/>
      <c r="C182" s="14"/>
      <c r="D182" s="14"/>
      <c r="E182" s="14"/>
      <c r="F182" s="14"/>
      <c r="G182" s="14"/>
      <c r="H182" s="14"/>
      <c r="I182" s="14"/>
    </row>
    <row r="183" spans="1:9" x14ac:dyDescent="0.25">
      <c r="A183" s="14"/>
      <c r="B183" s="14"/>
      <c r="C183" s="14"/>
      <c r="D183" s="14"/>
      <c r="E183" s="14"/>
      <c r="F183" s="14"/>
      <c r="G183" s="14"/>
      <c r="H183" s="14"/>
      <c r="I183" s="14"/>
    </row>
    <row r="184" spans="1:9" x14ac:dyDescent="0.25">
      <c r="A184" s="14"/>
      <c r="B184" s="14"/>
      <c r="C184" s="14"/>
      <c r="D184" s="14"/>
      <c r="E184" s="14"/>
      <c r="F184" s="14"/>
      <c r="G184" s="14"/>
      <c r="H184" s="14"/>
      <c r="I184" s="14"/>
    </row>
    <row r="185" spans="1:9" x14ac:dyDescent="0.25">
      <c r="A185" s="14"/>
      <c r="B185" s="14"/>
      <c r="C185" s="14"/>
      <c r="D185" s="14"/>
      <c r="E185" s="14"/>
      <c r="F185" s="14"/>
      <c r="G185" s="14"/>
      <c r="H185" s="14"/>
      <c r="I185" s="14"/>
    </row>
    <row r="186" spans="1:9" x14ac:dyDescent="0.25">
      <c r="A186" s="14"/>
      <c r="B186" s="14"/>
      <c r="C186" s="14"/>
      <c r="D186" s="14"/>
      <c r="E186" s="14"/>
      <c r="F186" s="14"/>
      <c r="G186" s="14"/>
      <c r="H186" s="14"/>
      <c r="I186" s="14"/>
    </row>
    <row r="187" spans="1:9" x14ac:dyDescent="0.25">
      <c r="A187" s="14"/>
      <c r="B187" s="14"/>
      <c r="C187" s="14"/>
      <c r="D187" s="14"/>
      <c r="E187" s="14"/>
      <c r="F187" s="14"/>
      <c r="G187" s="14"/>
      <c r="H187" s="14"/>
      <c r="I187" s="14"/>
    </row>
    <row r="188" spans="1:9" x14ac:dyDescent="0.25">
      <c r="A188" s="14"/>
      <c r="B188" s="14"/>
      <c r="C188" s="14"/>
      <c r="D188" s="14"/>
      <c r="E188" s="14"/>
      <c r="F188" s="14"/>
      <c r="G188" s="14"/>
      <c r="H188" s="14"/>
      <c r="I188" s="14"/>
    </row>
    <row r="189" spans="1:9" x14ac:dyDescent="0.25">
      <c r="A189" s="14"/>
      <c r="B189" s="14"/>
      <c r="C189" s="14"/>
      <c r="D189" s="14"/>
      <c r="E189" s="14"/>
      <c r="F189" s="14"/>
      <c r="G189" s="14"/>
      <c r="H189" s="14"/>
      <c r="I189" s="14"/>
    </row>
    <row r="190" spans="1:9" x14ac:dyDescent="0.25">
      <c r="A190" s="14"/>
      <c r="B190" s="14"/>
      <c r="C190" s="14"/>
      <c r="D190" s="14"/>
      <c r="E190" s="14"/>
      <c r="F190" s="14"/>
      <c r="G190" s="14"/>
      <c r="H190" s="14"/>
      <c r="I190" s="14"/>
    </row>
    <row r="191" spans="1:9" x14ac:dyDescent="0.25">
      <c r="A191" s="14"/>
      <c r="B191" s="14"/>
      <c r="C191" s="14"/>
      <c r="D191" s="14"/>
      <c r="E191" s="14"/>
      <c r="F191" s="14"/>
      <c r="G191" s="14"/>
      <c r="H191" s="14"/>
      <c r="I191" s="14"/>
    </row>
    <row r="192" spans="1:9" x14ac:dyDescent="0.25">
      <c r="A192" s="14"/>
      <c r="B192" s="14"/>
      <c r="C192" s="14"/>
      <c r="D192" s="14"/>
      <c r="E192" s="14"/>
      <c r="F192" s="14"/>
      <c r="G192" s="14"/>
      <c r="H192" s="14"/>
      <c r="I192" s="14"/>
    </row>
    <row r="193" spans="1:9" x14ac:dyDescent="0.25">
      <c r="A193" s="14"/>
      <c r="B193" s="14"/>
      <c r="C193" s="14"/>
      <c r="D193" s="14"/>
      <c r="E193" s="14"/>
      <c r="F193" s="14"/>
      <c r="G193" s="14"/>
      <c r="H193" s="14"/>
      <c r="I193" s="14"/>
    </row>
    <row r="194" spans="1:9" x14ac:dyDescent="0.25">
      <c r="A194" s="14"/>
      <c r="B194" s="14"/>
      <c r="C194" s="14"/>
      <c r="D194" s="14"/>
      <c r="E194" s="14"/>
      <c r="F194" s="14"/>
      <c r="G194" s="14"/>
      <c r="H194" s="14"/>
      <c r="I194" s="14"/>
    </row>
    <row r="195" spans="1:9" x14ac:dyDescent="0.25">
      <c r="A195" s="14"/>
      <c r="B195" s="14"/>
      <c r="C195" s="14"/>
      <c r="D195" s="14"/>
      <c r="E195" s="14"/>
      <c r="F195" s="14"/>
      <c r="G195" s="14"/>
      <c r="H195" s="14"/>
      <c r="I195" s="14"/>
    </row>
    <row r="196" spans="1:9" x14ac:dyDescent="0.25">
      <c r="A196" s="14"/>
      <c r="B196" s="14"/>
      <c r="C196" s="14"/>
      <c r="D196" s="14"/>
      <c r="E196" s="14"/>
      <c r="F196" s="14"/>
      <c r="G196" s="14"/>
      <c r="H196" s="14"/>
      <c r="I196" s="14"/>
    </row>
    <row r="197" spans="1:9" x14ac:dyDescent="0.25">
      <c r="A197" s="14"/>
      <c r="B197" s="14"/>
      <c r="C197" s="14"/>
      <c r="D197" s="14"/>
      <c r="E197" s="14"/>
      <c r="F197" s="14"/>
      <c r="G197" s="14"/>
      <c r="H197" s="14"/>
      <c r="I197" s="14"/>
    </row>
    <row r="198" spans="1:9" x14ac:dyDescent="0.25">
      <c r="A198" s="14"/>
      <c r="B198" s="14"/>
      <c r="C198" s="14"/>
      <c r="D198" s="14"/>
      <c r="E198" s="14"/>
      <c r="F198" s="14"/>
      <c r="G198" s="14"/>
      <c r="H198" s="14"/>
      <c r="I198" s="14"/>
    </row>
    <row r="199" spans="1:9" x14ac:dyDescent="0.25">
      <c r="A199" s="14"/>
      <c r="B199" s="14"/>
      <c r="C199" s="14"/>
      <c r="D199" s="14"/>
      <c r="E199" s="14"/>
      <c r="F199" s="14"/>
      <c r="G199" s="14"/>
      <c r="H199" s="14"/>
      <c r="I199" s="14"/>
    </row>
    <row r="200" spans="1:9" x14ac:dyDescent="0.25">
      <c r="A200" s="14"/>
      <c r="B200" s="14"/>
      <c r="C200" s="14"/>
      <c r="D200" s="14"/>
      <c r="E200" s="14"/>
      <c r="F200" s="14"/>
      <c r="G200" s="14"/>
      <c r="H200" s="14"/>
      <c r="I200" s="14"/>
    </row>
    <row r="201" spans="1:9" x14ac:dyDescent="0.25">
      <c r="A201" s="14"/>
      <c r="B201" s="14"/>
      <c r="C201" s="14"/>
      <c r="D201" s="14"/>
      <c r="E201" s="14"/>
      <c r="F201" s="14"/>
      <c r="G201" s="14"/>
      <c r="H201" s="14"/>
      <c r="I201" s="14"/>
    </row>
    <row r="202" spans="1:9" x14ac:dyDescent="0.25">
      <c r="A202" s="14"/>
      <c r="B202" s="14"/>
      <c r="C202" s="14"/>
      <c r="D202" s="14"/>
      <c r="E202" s="14"/>
      <c r="F202" s="14"/>
      <c r="G202" s="14"/>
      <c r="H202" s="14"/>
      <c r="I202" s="14"/>
    </row>
    <row r="203" spans="1:9" x14ac:dyDescent="0.25">
      <c r="A203" s="14"/>
      <c r="B203" s="14"/>
      <c r="C203" s="14"/>
      <c r="D203" s="14"/>
      <c r="E203" s="14"/>
      <c r="F203" s="14"/>
      <c r="G203" s="14"/>
      <c r="H203" s="14"/>
      <c r="I203" s="14"/>
    </row>
    <row r="204" spans="1:9" x14ac:dyDescent="0.25">
      <c r="A204" s="14"/>
      <c r="B204" s="14"/>
      <c r="C204" s="14"/>
      <c r="D204" s="14"/>
      <c r="E204" s="14"/>
      <c r="F204" s="14"/>
      <c r="G204" s="14"/>
      <c r="H204" s="14"/>
      <c r="I204" s="14"/>
    </row>
    <row r="205" spans="1:9" x14ac:dyDescent="0.25">
      <c r="A205" s="14"/>
      <c r="B205" s="14"/>
      <c r="C205" s="14"/>
      <c r="D205" s="14"/>
      <c r="E205" s="14"/>
      <c r="F205" s="14"/>
      <c r="G205" s="14"/>
      <c r="H205" s="14"/>
      <c r="I205" s="14"/>
    </row>
    <row r="206" spans="1:9" x14ac:dyDescent="0.25">
      <c r="A206" s="14"/>
      <c r="B206" s="14"/>
      <c r="C206" s="14"/>
      <c r="D206" s="14"/>
      <c r="E206" s="14"/>
      <c r="F206" s="14"/>
      <c r="G206" s="14"/>
      <c r="H206" s="14"/>
      <c r="I206" s="14"/>
    </row>
    <row r="207" spans="1:9" x14ac:dyDescent="0.25">
      <c r="A207" s="14"/>
      <c r="B207" s="14"/>
      <c r="C207" s="14"/>
      <c r="D207" s="14"/>
      <c r="E207" s="14"/>
      <c r="F207" s="14"/>
      <c r="G207" s="14"/>
      <c r="H207" s="14"/>
      <c r="I207" s="14"/>
    </row>
  </sheetData>
  <pageMargins left="0.19685039370078741" right="0.19685039370078741" top="0.19685039370078741" bottom="0.19685039370078741" header="0.19685039370078741" footer="0.19685039370078741"/>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Url xsi:nil="true"/>
      <Description xsi:nil="true"/>
    </Invitaci_x00f3_n>
    <Vigencia xmlns="eb1faa13-9ce7-430f-bf43-daf50bc913e5" xsi:nil="true"/>
    <Orden xmlns="eb1faa13-9ce7-430f-bf43-daf50bc913e5" xsi:nil="true"/>
    <un0y xmlns="eb1faa13-9ce7-430f-bf43-daf50bc913e5" xsi:nil="true"/>
    <Estad_x00ed_sticas_x0020_de_x0020_comentarios_x0020_recibidos xmlns="eb1faa13-9ce7-430f-bf43-daf50bc913e5" xsi:nil="true"/>
    <Fecha_x0020_de_x0020_aprobaci_x00f3_n xmlns="eb1faa13-9ce7-430f-bf43-daf50bc91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6962474BB6674E8DA4FDD7886B750B" ma:contentTypeVersion="7" ma:contentTypeDescription="Create a new document." ma:contentTypeScope="" ma:versionID="843a86c9e9719411c53c535662c00ee0">
  <xsd:schema xmlns:xsd="http://www.w3.org/2001/XMLSchema" xmlns:xs="http://www.w3.org/2001/XMLSchema" xmlns:p="http://schemas.microsoft.com/office/2006/metadata/properties" xmlns:ns2="eb1faa13-9ce7-430f-bf43-daf50bc913e5" targetNamespace="http://schemas.microsoft.com/office/2006/metadata/properties" ma:root="true" ma:fieldsID="58d5ac877909f7e6a7fd73084ec207db"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E487B-7658-467F-B91D-0AA7F034FEC2}">
  <ds:schemaRefs>
    <ds:schemaRef ds:uri="http://schemas.microsoft.com/sharepoint/v3/contenttype/forms"/>
  </ds:schemaRefs>
</ds:datastoreItem>
</file>

<file path=customXml/itemProps2.xml><?xml version="1.0" encoding="utf-8"?>
<ds:datastoreItem xmlns:ds="http://schemas.openxmlformats.org/officeDocument/2006/customXml" ds:itemID="{485D1E25-9548-428A-8315-5047FCC2F1C7}">
  <ds:schemaRefs>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9443f1d0-4126-494e-b9ae-46c3c51ade45"/>
  </ds:schemaRefs>
</ds:datastoreItem>
</file>

<file path=customXml/itemProps3.xml><?xml version="1.0" encoding="utf-8"?>
<ds:datastoreItem xmlns:ds="http://schemas.openxmlformats.org/officeDocument/2006/customXml" ds:itemID="{16E2D96F-799E-4A3E-8715-FDC17C277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PORTADA</vt:lpstr>
      <vt:lpstr>Resumen Avance</vt:lpstr>
      <vt:lpstr>GDIR-1.0 (C)</vt:lpstr>
      <vt:lpstr>GDIR-3.0 (C)</vt:lpstr>
      <vt:lpstr>GDIR-4-2 (C)</vt:lpstr>
      <vt:lpstr>GSAC-1.0 (C)</vt:lpstr>
      <vt:lpstr>GCEP-1.0 (C)</vt:lpstr>
      <vt:lpstr>GIVC 1.0 (C)</vt:lpstr>
      <vt:lpstr>GSAP-1.0 (C)</vt:lpstr>
      <vt:lpstr>GCON-1.0 (C)</vt:lpstr>
      <vt:lpstr>GDIR-2-3 (C)</vt:lpstr>
      <vt:lpstr>GDIR-2.0 (C)</vt:lpstr>
      <vt:lpstr>GINF-6.0 (C)</vt:lpstr>
      <vt:lpstr>AEGR-5.0 (C)</vt:lpstr>
      <vt:lpstr>Hoja2</vt:lpstr>
      <vt:lpstr>'AEGR-5.0 (C)'!Área_de_impresión</vt:lpstr>
      <vt:lpstr>'GCEP-1.0 (C)'!Área_de_impresión</vt:lpstr>
      <vt:lpstr>'GCON-1.0 (C)'!Área_de_impresión</vt:lpstr>
      <vt:lpstr>'GDIR-1.0 (C)'!Área_de_impresión</vt:lpstr>
      <vt:lpstr>'GDIR-2.0 (C)'!Área_de_impresión</vt:lpstr>
      <vt:lpstr>'GDIR-2-3 (C)'!Área_de_impresión</vt:lpstr>
      <vt:lpstr>'GDIR-3.0 (C)'!Área_de_impresión</vt:lpstr>
      <vt:lpstr>'GDIR-4-2 (C)'!Área_de_impresión</vt:lpstr>
      <vt:lpstr>'GINF-6.0 (C)'!Área_de_impresión</vt:lpstr>
      <vt:lpstr>'GIVC 1.0 (C)'!Área_de_impresión</vt:lpstr>
      <vt:lpstr>'GSAC-1.0 (C)'!Área_de_impresión</vt:lpstr>
      <vt:lpstr>'GSAP-1.0 (C)'!Área_de_impresión</vt:lpstr>
      <vt:lpstr>PORTADA!Área_de_impresión</vt:lpstr>
      <vt:lpstr>'AEGR-5.0 (C)'!Títulos_a_imprimir</vt:lpstr>
      <vt:lpstr>'GCEP-1.0 (C)'!Títulos_a_imprimir</vt:lpstr>
      <vt:lpstr>'GCON-1.0 (C)'!Títulos_a_imprimir</vt:lpstr>
      <vt:lpstr>'GDIR-1.0 (C)'!Títulos_a_imprimir</vt:lpstr>
      <vt:lpstr>'GDIR-2.0 (C)'!Títulos_a_imprimir</vt:lpstr>
      <vt:lpstr>'GDIR-2-3 (C)'!Títulos_a_imprimir</vt:lpstr>
      <vt:lpstr>'GDIR-3.0 (C)'!Títulos_a_imprimir</vt:lpstr>
      <vt:lpstr>'GDIR-4-2 (C)'!Títulos_a_imprimir</vt:lpstr>
      <vt:lpstr>'GINF-6.0 (C)'!Títulos_a_imprimir</vt:lpstr>
      <vt:lpstr>'GIVC 1.0 (C)'!Títulos_a_imprimir</vt:lpstr>
      <vt:lpstr>'GSAC-1.0 (C)'!Títulos_a_imprimir</vt:lpstr>
      <vt:lpstr>'GSAP-1.0 (C)'!Títulos_a_imprimir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Corrupción 2020</dc:title>
  <dc:creator>Alfonso Antonio de Jesus Barrios Perea</dc:creator>
  <cp:lastModifiedBy>Alfonso Antonio de Jesus Barrios Perea</cp:lastModifiedBy>
  <cp:lastPrinted>2019-08-23T19:37:56Z</cp:lastPrinted>
  <dcterms:created xsi:type="dcterms:W3CDTF">2017-12-14T13:15:49Z</dcterms:created>
  <dcterms:modified xsi:type="dcterms:W3CDTF">2019-12-23T21:45:26Z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ies>
</file>